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activeTab="0"/>
  </bookViews>
  <sheets>
    <sheet name="Summary" sheetId="1" r:id="rId1"/>
    <sheet name="LTD" sheetId="2" r:id="rId2"/>
    <sheet name="Life - Active $50,000" sheetId="3" r:id="rId3"/>
    <sheet name="Life - Spouse $20,000" sheetId="4" r:id="rId4"/>
    <sheet name="Life - Child $10,000" sheetId="5" r:id="rId5"/>
  </sheets>
  <definedNames>
    <definedName name="Ageband" localSheetId="2">'Life - Active $50,000'!$L$3:$L$14</definedName>
    <definedName name="Ageband" localSheetId="4">'Life - Child $10,000'!#REF!</definedName>
    <definedName name="Ageband" localSheetId="3">'Life - Spouse $20,000'!$J$3:$J$14</definedName>
    <definedName name="Ageband">'LTD'!$N$10:$N$19</definedName>
    <definedName name="Annual_Earnings" localSheetId="2">'Life - Active $50,000'!$E$18:$E$989</definedName>
    <definedName name="Annual_Earnings" localSheetId="4">'Life - Child $10,000'!$E$15:$E$995</definedName>
    <definedName name="Annual_Earnings" localSheetId="3">'Life - Spouse $20,000'!$E$16:$E$994</definedName>
    <definedName name="Annual_Earnings">'LTD'!$E$19:$E$999</definedName>
    <definedName name="Bill_Mode" localSheetId="2">'Life - Active $50,000'!#REF!</definedName>
    <definedName name="Bill_Mode" localSheetId="4">'Life - Child $10,000'!#REF!</definedName>
    <definedName name="Bill_Mode" localSheetId="3">'Life - Spouse $20,000'!#REF!</definedName>
    <definedName name="Bill_Mode">'LTD'!#REF!</definedName>
    <definedName name="Birth_Date" localSheetId="2">'Life - Active $50,000'!$D$18:$D$989</definedName>
    <definedName name="Birth_Date" localSheetId="4">'Life - Child $10,000'!$D$15:$D$995</definedName>
    <definedName name="Birth_Date" localSheetId="3">'Life - Spouse $20,000'!$D$16:$D$994</definedName>
    <definedName name="Birth_Date">'LTD'!$D$19:$D$999</definedName>
    <definedName name="Ch_Flt_Ben">#REF!</definedName>
    <definedName name="EE_Plan_Rate" localSheetId="2">'Life - Active $50,000'!$M$3:$M$20</definedName>
    <definedName name="EE_Plan_Rate" localSheetId="4">'Life - Child $10,000'!#REF!</definedName>
    <definedName name="EE_Plan_Rate">'Life - Spouse $20,000'!#REF!</definedName>
    <definedName name="Emp_Inc" localSheetId="2">#REF!</definedName>
    <definedName name="Emp_Inc">#REF!</definedName>
    <definedName name="Flat_Option">#REF!</definedName>
    <definedName name="Flat1" localSheetId="2">#REF!</definedName>
    <definedName name="Flat1">#REF!</definedName>
    <definedName name="Flat2" localSheetId="2">#REF!</definedName>
    <definedName name="Flat2">#REF!</definedName>
    <definedName name="Flat3" localSheetId="2">#REF!</definedName>
    <definedName name="Flat3">#REF!</definedName>
    <definedName name="Flat4" localSheetId="2">#REF!</definedName>
    <definedName name="Flat4">#REF!</definedName>
    <definedName name="Flat5" localSheetId="2">#REF!</definedName>
    <definedName name="Flat5">#REF!</definedName>
    <definedName name="Flat6" localSheetId="2">#REF!</definedName>
    <definedName name="Flat6">#REF!</definedName>
    <definedName name="Flat7" localSheetId="2">#REF!</definedName>
    <definedName name="Flat7">#REF!</definedName>
    <definedName name="Flat8" localSheetId="2">#REF!</definedName>
    <definedName name="Flat8">#REF!</definedName>
    <definedName name="flatYN" localSheetId="2">#REF!</definedName>
    <definedName name="flatYN">#REF!</definedName>
    <definedName name="Life_Ageband" localSheetId="2">'Life - Active $50,000'!$L$3:$L$20</definedName>
    <definedName name="Life_Ageband" localSheetId="4">'Life - Child $10,000'!#REF!</definedName>
    <definedName name="Life_Ageband">'Life - Spouse $20,000'!$J$3:$J$15</definedName>
    <definedName name="LTD_Earn" localSheetId="2">'Life - Active $50,000'!#REF!</definedName>
    <definedName name="LTD_Earn" localSheetId="4">'Life - Child $10,000'!#REF!</definedName>
    <definedName name="LTD_Earn" localSheetId="3">'Life - Spouse $20,000'!#REF!</definedName>
    <definedName name="LTD_Earn">'LTD'!$K$19:$K$999</definedName>
    <definedName name="LTD_Max_Earn" localSheetId="2">'Life - Active $50,000'!$D$12</definedName>
    <definedName name="LTD_Max_Earn" localSheetId="4">'Life - Child $10,000'!#REF!</definedName>
    <definedName name="LTD_Max_Earn" localSheetId="3">'Life - Spouse $20,000'!#REF!</definedName>
    <definedName name="LTD_Max_Earn">'LTD'!$D$11</definedName>
    <definedName name="LTD_Max_Plan" localSheetId="2">'Life - Active $50,000'!#REF!</definedName>
    <definedName name="LTD_Max_Plan" localSheetId="4">'Life - Child $10,000'!$D$10</definedName>
    <definedName name="LTD_Max_Plan" localSheetId="3">'Life - Spouse $20,000'!#REF!</definedName>
    <definedName name="LTD_Max_Plan">'LTD'!$D$13</definedName>
    <definedName name="LTD_Plan_Perc" localSheetId="2">'Life - Active $50,000'!#REF!</definedName>
    <definedName name="LTD_Plan_Perc" localSheetId="4">'Life - Child $10,000'!#REF!</definedName>
    <definedName name="LTD_Plan_Perc" localSheetId="3">'Life - Spouse $20,000'!$D$10</definedName>
    <definedName name="LTD_Plan_Perc">'LTD'!$D$12</definedName>
    <definedName name="LTD_Plan_Rate" localSheetId="2">'Life - Active $50,000'!#REF!</definedName>
    <definedName name="LTD_Plan_Rate" localSheetId="4">'Life - Child $10,000'!#REF!</definedName>
    <definedName name="LTD_Plan_Rate" localSheetId="3">'Life - Spouse $20,000'!$K$3:$K$14</definedName>
    <definedName name="LTD_Plan_Rate">'LTD'!$P$10:$P$19</definedName>
    <definedName name="Paycycle" localSheetId="2">#REF!</definedName>
    <definedName name="Paycycle">#REF!</definedName>
    <definedName name="Perc_Comp">#REF!</definedName>
    <definedName name="Plan_Age" localSheetId="2">'Life - Active $50,000'!$F$18:$F$989</definedName>
    <definedName name="Plan_Age" localSheetId="4">'Life - Child $10,000'!#REF!</definedName>
    <definedName name="Plan_Age" localSheetId="3">'Life - Spouse $20,000'!$F$16:$F$994</definedName>
    <definedName name="Plan_Age">'LTD'!$F$19:$F$999</definedName>
    <definedName name="Plan_Eff_Date" localSheetId="2">'Life - Active $50,000'!$C$9</definedName>
    <definedName name="Plan_Eff_Date" localSheetId="4">'Life - Child $10,000'!$C$9</definedName>
    <definedName name="Plan_Eff_Date" localSheetId="3">'Life - Spouse $20,000'!$C$9</definedName>
    <definedName name="Plan_Eff_Date">'LTD'!$C$9</definedName>
    <definedName name="Plan_Rate_NonNicotine" localSheetId="2">#REF!</definedName>
    <definedName name="Plan_Rate_NonNicotine">#REF!</definedName>
    <definedName name="Plan_Sponsor_Name">'Summary'!$A$1</definedName>
    <definedName name="Retiree_Options">#REF!</definedName>
    <definedName name="Sel_Child_Amount" localSheetId="2">'Life - Active $50,000'!#REF!</definedName>
    <definedName name="Sel_Child_Amount" localSheetId="4">'Life - Child $10,000'!$C$10</definedName>
    <definedName name="Sel_Child_Amount">'Life - Spouse $20,000'!#REF!</definedName>
    <definedName name="Sel_Flt_ADD" localSheetId="2">'Life - Active $50,000'!$C$11</definedName>
    <definedName name="Sel_Flt_ADD" localSheetId="4">'Life - Child $10,000'!#REF!</definedName>
    <definedName name="Sel_Flt_ADD">'Life - Spouse $20,000'!#REF!</definedName>
    <definedName name="Sel_Flt_Amt" localSheetId="2">'Life - Active $50,000'!$C$10</definedName>
    <definedName name="Sel_Flt_Amt" localSheetId="4">'Life - Child $10,000'!#REF!</definedName>
    <definedName name="Sel_Flt_Amt">'Life - Spouse $20,000'!#REF!</definedName>
    <definedName name="Sel_Per_ADD" localSheetId="2">'Life - Active $50,000'!$C$13</definedName>
    <definedName name="Sel_Per_ADD" localSheetId="4">'Life - Child $10,000'!#REF!</definedName>
    <definedName name="Sel_Per_ADD">'Life - Spouse $20,000'!#REF!</definedName>
    <definedName name="Sel_Per_Amt" localSheetId="2">'Life - Active $50,000'!$C$12</definedName>
    <definedName name="Sel_Per_Amt" localSheetId="4">'Life - Child $10,000'!#REF!</definedName>
    <definedName name="Sel_Per_Amt">'Life - Spouse $20,000'!#REF!</definedName>
    <definedName name="Sel_Retiree_Amt" localSheetId="2">'Life - Active $50,000'!#REF!</definedName>
    <definedName name="Sel_Retiree_Amt" localSheetId="4">'Life - Child $10,000'!#REF!</definedName>
    <definedName name="Sel_Retiree_Amt">'Life - Spouse $20,000'!$C$11</definedName>
    <definedName name="Sel_Sp_Amt" localSheetId="2">'Life - Active $50,000'!#REF!</definedName>
    <definedName name="Sel_Sp_Amt" localSheetId="4">'Life - Child $10,000'!#REF!</definedName>
    <definedName name="Sel_Sp_Amt">'Life - Spouse $20,000'!$C$10</definedName>
    <definedName name="Sp_Flt_Ben">#REF!</definedName>
    <definedName name="SP_Life_Ageband">'Life - Spouse $20,000'!$J$3:$J$18</definedName>
    <definedName name="SP_Plan_Rate" localSheetId="2">'Life - Active $50,000'!#REF!</definedName>
    <definedName name="SP_Plan_Rate" localSheetId="4">'Life - Child $10,000'!#REF!</definedName>
    <definedName name="SP_Plan_Rate">'Life - Spouse $20,000'!$K$3:$K$18</definedName>
    <definedName name="STD_Earn" localSheetId="2">'Life - Active $50,000'!#REF!</definedName>
    <definedName name="STD_Earn" localSheetId="4">'Life - Child $10,000'!#REF!</definedName>
    <definedName name="STD_Earn" localSheetId="3">'Life - Spouse $20,000'!#REF!</definedName>
    <definedName name="STD_Earn">'LTD'!$H$19:$H$999</definedName>
    <definedName name="STD_Max_Earn" localSheetId="2">'Life - Active $50,000'!$C$12</definedName>
    <definedName name="STD_Max_Earn" localSheetId="4">'Life - Child $10,000'!#REF!</definedName>
    <definedName name="STD_Max_Earn" localSheetId="3">'Life - Spouse $20,000'!#REF!</definedName>
    <definedName name="STD_Max_Earn">'LTD'!$C$11</definedName>
    <definedName name="STD_Max_Plan" localSheetId="2">'Life - Active $50,000'!#REF!</definedName>
    <definedName name="STD_Max_Plan" localSheetId="4">'Life - Child $10,000'!$C$10</definedName>
    <definedName name="STD_Max_Plan" localSheetId="3">'Life - Spouse $20,000'!#REF!</definedName>
    <definedName name="STD_Max_Plan">'LTD'!$C$13</definedName>
    <definedName name="STD_Plan_Perc" localSheetId="2">'Life - Active $50,000'!#REF!</definedName>
    <definedName name="STD_Plan_Perc" localSheetId="4">'Life - Child $10,000'!#REF!</definedName>
    <definedName name="STD_Plan_Perc" localSheetId="3">'Life - Spouse $20,000'!$C$10</definedName>
    <definedName name="STD_Plan_Perc">'LTD'!$C$12</definedName>
    <definedName name="STD_Plan_Rate" localSheetId="2">'Life - Active $50,000'!$M$3:$M$14</definedName>
    <definedName name="STD_Plan_Rate" localSheetId="4">'Life - Child $10,000'!#REF!</definedName>
    <definedName name="STD_Plan_Rate" localSheetId="3">'Life - Spouse $20,000'!#REF!</definedName>
    <definedName name="STD_Plan_Rate">'LTD'!$O$10:$O$19</definedName>
    <definedName name="TOT_CH_LIFE">'Life - Child $10,000'!$F$19</definedName>
    <definedName name="TOT_FLT_ADD" localSheetId="2">'Life - Active $50,000'!$H$22</definedName>
    <definedName name="TOT_FLT_ADD">#REF!</definedName>
    <definedName name="TOT_FLT_LIFE" localSheetId="2">'Life - Active $50,000'!$G$22</definedName>
    <definedName name="TOT_FLT_LIFE">#REF!</definedName>
    <definedName name="TOT_LTD_180">'LTD'!$L$23</definedName>
    <definedName name="TOT_LTD_90">'LTD'!$I$23</definedName>
    <definedName name="TOT_PER_ADD" localSheetId="2">'Life - Active $50,000'!#REF!</definedName>
    <definedName name="TOT_PER_ADD">#REF!</definedName>
    <definedName name="TOT_PER_LIFE" localSheetId="2">'Life - Active $50,000'!#REF!</definedName>
    <definedName name="TOT_PER_LIFE">#REF!</definedName>
    <definedName name="TOT_RET_LIFE">#REF!</definedName>
    <definedName name="TOT_SP_LIFE">'Life - Spouse $20,000'!$G$20</definedName>
  </definedNames>
  <calcPr fullCalcOnLoad="1"/>
</workbook>
</file>

<file path=xl/sharedStrings.xml><?xml version="1.0" encoding="utf-8"?>
<sst xmlns="http://schemas.openxmlformats.org/spreadsheetml/2006/main" count="178" uniqueCount="79">
  <si>
    <t>Template Name:</t>
  </si>
  <si>
    <t xml:space="preserve"> </t>
  </si>
  <si>
    <t>Company Name:</t>
  </si>
  <si>
    <t>Policy #:</t>
  </si>
  <si>
    <t xml:space="preserve"> LTD -90</t>
  </si>
  <si>
    <t>LTD-180</t>
  </si>
  <si>
    <t>Plan Effective Date:</t>
  </si>
  <si>
    <t>Ageband</t>
  </si>
  <si>
    <t>Plan</t>
  </si>
  <si>
    <t>Rate</t>
  </si>
  <si>
    <t>90-Day</t>
  </si>
  <si>
    <t>180-Day</t>
  </si>
  <si>
    <t>Max Monthly Covered Earnings:</t>
  </si>
  <si>
    <t>Plan Percent:</t>
  </si>
  <si>
    <t>Plan Maximum</t>
  </si>
  <si>
    <t>Elimination Period (i.e number of days)</t>
  </si>
  <si>
    <t>Monthly</t>
  </si>
  <si>
    <t>LTD-90</t>
  </si>
  <si>
    <t>LTD- 180</t>
  </si>
  <si>
    <t>Premium</t>
  </si>
  <si>
    <t>Age</t>
  </si>
  <si>
    <t>Benefit</t>
  </si>
  <si>
    <t>Earnings</t>
  </si>
  <si>
    <t>Cost</t>
  </si>
  <si>
    <t>SSN</t>
  </si>
  <si>
    <t>Birth_Date</t>
  </si>
  <si>
    <t xml:space="preserve">AnnualEarnings_ </t>
  </si>
  <si>
    <t>Plan_Age</t>
  </si>
  <si>
    <t>Participant #</t>
  </si>
  <si>
    <t xml:space="preserve">  LTD Rate/$100 Covered Income</t>
  </si>
  <si>
    <t>TOTALS:</t>
  </si>
  <si>
    <t xml:space="preserve">   LTD Plan PERSONALIZED QUOTE</t>
  </si>
  <si>
    <t>Option # 1 - 180 Day Elimination Period:</t>
  </si>
  <si>
    <t>Option # 2 - 90 Day Elimination Period:</t>
  </si>
  <si>
    <t>Life/AD&amp;D Plan PERSONALIZED QUOTE</t>
  </si>
  <si>
    <t xml:space="preserve">  Life/AD&amp;D Rate/$1000 Covered Benefit</t>
  </si>
  <si>
    <t>Percentage of Annual Compensation:</t>
  </si>
  <si>
    <t>Flat Benefit</t>
  </si>
  <si>
    <t xml:space="preserve">Spouse </t>
  </si>
  <si>
    <t xml:space="preserve">Flat Life/AD&amp;D Benefit Amount: </t>
  </si>
  <si>
    <t>Spouse Life/AD&amp;D Benefit Amount:</t>
  </si>
  <si>
    <t>Child Life/AD&amp;D Benefit Amount:</t>
  </si>
  <si>
    <t xml:space="preserve">Child </t>
  </si>
  <si>
    <t>EE</t>
  </si>
  <si>
    <t>Flat Option Benefit Amount:</t>
  </si>
  <si>
    <t>Spouse Life Amount:</t>
  </si>
  <si>
    <t>Child Life Amount:</t>
  </si>
  <si>
    <t>Active PPT</t>
  </si>
  <si>
    <t>AD&amp;D (Flat)</t>
  </si>
  <si>
    <t>Active Participants</t>
  </si>
  <si>
    <t xml:space="preserve">    AD&amp;D (%)</t>
  </si>
  <si>
    <t xml:space="preserve">    AD&amp;D (Flat)</t>
  </si>
  <si>
    <t>Life</t>
  </si>
  <si>
    <t>Unum Plans - Premium Quote Summary</t>
  </si>
  <si>
    <t>*The plan specifies a reduction in benefit amounts for participants at age 70 and then again at age 75.   </t>
  </si>
  <si>
    <t>Annual Premium</t>
  </si>
  <si>
    <t>Benefit Duration*</t>
  </si>
  <si>
    <t>see below*</t>
  </si>
  <si>
    <r>
      <t xml:space="preserve">* </t>
    </r>
    <r>
      <rPr>
        <i/>
        <sz val="11"/>
        <rFont val="Calibri"/>
        <family val="2"/>
      </rPr>
      <t>The plan specifies a reduction in the maximum period of payment for disability benefits that begin at age 60 and over. 
For disability benefits that begin less than age 60, the maximum period of payment is to age 65, but not less than 5 years.</t>
    </r>
  </si>
  <si>
    <t xml:space="preserve">For a more accurate quote for spousal coverage, please provide the </t>
  </si>
  <si>
    <t>spouses date of birth for each married participant.</t>
  </si>
  <si>
    <t>1) Each participant is married, and</t>
  </si>
  <si>
    <t>*The spousal portion of this life insurance quote presumes the following:</t>
  </si>
  <si>
    <t>2) The spouse is in the same age bracket as the participant.</t>
  </si>
  <si>
    <r>
      <t xml:space="preserve">The Premiums listed below are </t>
    </r>
    <r>
      <rPr>
        <b/>
        <i/>
        <u val="single"/>
        <sz val="14"/>
        <rFont val="Verdana"/>
        <family val="2"/>
      </rPr>
      <t>Annual Premiums</t>
    </r>
    <r>
      <rPr>
        <b/>
        <sz val="14"/>
        <rFont val="Verdana"/>
        <family val="2"/>
      </rPr>
      <t>. Unum bills on a quarterly basis.</t>
    </r>
  </si>
  <si>
    <t>Name</t>
  </si>
  <si>
    <t xml:space="preserve">Lay Long-Term Disability Insurance Premium </t>
  </si>
  <si>
    <t xml:space="preserve">Lay Life Insurance Premium </t>
  </si>
  <si>
    <t>GBOPHB - Lay LTD Quotes</t>
  </si>
  <si>
    <t>GBOPHB - Lay Life Quotes</t>
  </si>
  <si>
    <t>Appt_Percentage</t>
  </si>
  <si>
    <t>SAMPLE CONFERENCE- LOSING COVERAGE</t>
  </si>
  <si>
    <t>All Plans Compairson</t>
  </si>
  <si>
    <t>UMLife Options</t>
  </si>
  <si>
    <t>CPP "New" Premium</t>
  </si>
  <si>
    <t>Total Annual Cost</t>
  </si>
  <si>
    <t>(180 day)</t>
  </si>
  <si>
    <t>(90 day)</t>
  </si>
  <si>
    <t>SAMPLE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</si>
</sst>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quot;$&quot;###0_);\(&quot;$&quot;###0\)"/>
    <numFmt numFmtId="166" formatCode="&quot;$&quot;#,##0.000_);\(&quot;$&quot;#,##0.000\)"/>
    <numFmt numFmtId="167" formatCode="&quot;$&quot;###0.00_);\(&quot;$&quot;###0.00\)"/>
    <numFmt numFmtId="168" formatCode="&quot;$&quot;#,##0"/>
    <numFmt numFmtId="169" formatCode="0000000"/>
    <numFmt numFmtId="170" formatCode="00000000"/>
    <numFmt numFmtId="171" formatCode="m/d/yy;@"/>
    <numFmt numFmtId="172" formatCode="_([$$-409]* #,##0.00_);_([$$-409]* \(#,##0.00\);_([$$-409]* &quot;-&quot;??_);_(@_)"/>
    <numFmt numFmtId="173" formatCode="mm/dd/yyyy"/>
    <numFmt numFmtId="174" formatCode="&quot;Yes&quot;;&quot;Yes&quot;;&quot;No&quot;"/>
    <numFmt numFmtId="175" formatCode="&quot;True&quot;;&quot;True&quot;;&quot;False&quot;"/>
    <numFmt numFmtId="176" formatCode="&quot;On&quot;;&quot;On&quot;;&quot;Off&quot;"/>
    <numFmt numFmtId="177" formatCode="[$€-2]\ #,##0.00_);[Red]\([$€-2]\ #,##0.00\)"/>
    <numFmt numFmtId="178" formatCode="mm/dd/yy;@"/>
    <numFmt numFmtId="179" formatCode="[$-409]dddd\,\ mmmm\ dd\,\ yyyy"/>
    <numFmt numFmtId="180" formatCode="[$-409]h:mm:ss\ AM/PM"/>
    <numFmt numFmtId="181" formatCode="_(&quot;$&quot;* #,##0.000_);_(&quot;$&quot;* \(#,##0.000\);_(&quot;$&quot;* &quot;-&quot;??_);_(@_)"/>
  </numFmts>
  <fonts count="69">
    <font>
      <sz val="10"/>
      <name val="Arial"/>
      <family val="0"/>
    </font>
    <font>
      <sz val="11"/>
      <color indexed="8"/>
      <name val="Calibri"/>
      <family val="2"/>
    </font>
    <font>
      <sz val="10"/>
      <color indexed="9"/>
      <name val="MS Sans Serif"/>
      <family val="2"/>
    </font>
    <font>
      <b/>
      <u val="single"/>
      <sz val="10"/>
      <color indexed="10"/>
      <name val="MS Sans Serif"/>
      <family val="2"/>
    </font>
    <font>
      <b/>
      <sz val="10"/>
      <color indexed="15"/>
      <name val="MS Sans Serif"/>
      <family val="2"/>
    </font>
    <font>
      <sz val="10"/>
      <color indexed="15"/>
      <name val="MS Sans Serif"/>
      <family val="2"/>
    </font>
    <font>
      <sz val="10"/>
      <color indexed="8"/>
      <name val="Times New Roman"/>
      <family val="1"/>
    </font>
    <font>
      <sz val="10"/>
      <color indexed="15"/>
      <name val="Times New Roman"/>
      <family val="1"/>
    </font>
    <font>
      <b/>
      <sz val="10"/>
      <color indexed="9"/>
      <name val="MS Sans Serif"/>
      <family val="2"/>
    </font>
    <font>
      <sz val="10"/>
      <color indexed="20"/>
      <name val="MS Sans Serif"/>
      <family val="2"/>
    </font>
    <font>
      <sz val="10"/>
      <name val="Times New Roman"/>
      <family val="1"/>
    </font>
    <font>
      <sz val="8"/>
      <name val="Arial"/>
      <family val="2"/>
    </font>
    <font>
      <sz val="10"/>
      <color indexed="10"/>
      <name val="Arial"/>
      <family val="2"/>
    </font>
    <font>
      <b/>
      <sz val="10"/>
      <name val="Arial"/>
      <family val="2"/>
    </font>
    <font>
      <sz val="10"/>
      <name val="Verdana"/>
      <family val="2"/>
    </font>
    <font>
      <sz val="12"/>
      <name val="Verdana"/>
      <family val="2"/>
    </font>
    <font>
      <b/>
      <u val="single"/>
      <sz val="14"/>
      <name val="Verdana"/>
      <family val="2"/>
    </font>
    <font>
      <sz val="9"/>
      <color indexed="15"/>
      <name val="Verdana"/>
      <family val="2"/>
    </font>
    <font>
      <sz val="9"/>
      <color indexed="8"/>
      <name val="Verdana"/>
      <family val="2"/>
    </font>
    <font>
      <sz val="9"/>
      <name val="Verdana"/>
      <family val="2"/>
    </font>
    <font>
      <b/>
      <sz val="16"/>
      <color indexed="10"/>
      <name val="Verdana"/>
      <family val="2"/>
    </font>
    <font>
      <sz val="11"/>
      <name val="Verdana"/>
      <family val="2"/>
    </font>
    <font>
      <b/>
      <i/>
      <u val="single"/>
      <sz val="11"/>
      <name val="Verdana"/>
      <family val="2"/>
    </font>
    <font>
      <b/>
      <i/>
      <sz val="11"/>
      <name val="Verdana"/>
      <family val="2"/>
    </font>
    <font>
      <b/>
      <sz val="14"/>
      <name val="Verdana"/>
      <family val="2"/>
    </font>
    <font>
      <i/>
      <sz val="11"/>
      <name val="Calibri"/>
      <family val="2"/>
    </font>
    <font>
      <i/>
      <sz val="11"/>
      <name val="Times New Roman"/>
      <family val="1"/>
    </font>
    <font>
      <b/>
      <i/>
      <u val="single"/>
      <sz val="14"/>
      <name val="Verdana"/>
      <family val="2"/>
    </font>
    <font>
      <b/>
      <sz val="16"/>
      <name val="Verdana"/>
      <family val="2"/>
    </font>
    <font>
      <sz val="14"/>
      <name val="Verdana"/>
      <family val="2"/>
    </font>
    <font>
      <b/>
      <sz val="11"/>
      <name val="Verdana"/>
      <family val="2"/>
    </font>
    <font>
      <b/>
      <sz val="10"/>
      <name val="Verdana"/>
      <family val="2"/>
    </font>
    <font>
      <b/>
      <u val="single"/>
      <sz val="10"/>
      <name val="Verdana"/>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Times"/>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Times"/>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8"/>
        <bgColor indexed="64"/>
      </patternFill>
    </fill>
    <fill>
      <patternFill patternType="solid">
        <fgColor indexed="15"/>
        <bgColor indexed="64"/>
      </patternFill>
    </fill>
    <fill>
      <patternFill patternType="solid">
        <fgColor indexed="8"/>
        <bgColor indexed="64"/>
      </patternFill>
    </fill>
    <fill>
      <patternFill patternType="solid">
        <fgColor indexed="20"/>
        <bgColor indexed="64"/>
      </patternFill>
    </fill>
    <fill>
      <patternFill patternType="solid">
        <fgColor indexed="48"/>
        <bgColor indexed="64"/>
      </patternFill>
    </fill>
    <fill>
      <patternFill patternType="solid">
        <fgColor indexed="22"/>
        <bgColor indexed="64"/>
      </patternFill>
    </fill>
    <fill>
      <patternFill patternType="solid">
        <fgColor indexed="15"/>
        <bgColor indexed="64"/>
      </patternFill>
    </fill>
    <fill>
      <patternFill patternType="solid">
        <fgColor indexed="15"/>
        <bgColor indexed="64"/>
      </patternFill>
    </fill>
    <fill>
      <patternFill patternType="solid">
        <fgColor theme="1"/>
        <bgColor indexed="64"/>
      </patternFill>
    </fill>
    <fill>
      <patternFill patternType="solid">
        <fgColor indexed="8"/>
        <bgColor indexed="64"/>
      </patternFill>
    </fill>
    <fill>
      <patternFill patternType="solid">
        <fgColor theme="1"/>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color indexed="10"/>
      </top>
      <bottom/>
    </border>
    <border>
      <left style="thick"/>
      <right/>
      <top style="thick"/>
      <bottom/>
    </border>
    <border>
      <left/>
      <right/>
      <top style="thick"/>
      <bottom/>
    </border>
    <border>
      <left/>
      <right style="thick"/>
      <top style="thick"/>
      <bottom/>
    </border>
    <border>
      <left style="thick"/>
      <right/>
      <top/>
      <bottom/>
    </border>
    <border>
      <left style="thick"/>
      <right style="thick"/>
      <top/>
      <bottom/>
    </border>
    <border>
      <left/>
      <right style="thick"/>
      <top/>
      <bottom/>
    </border>
    <border>
      <left style="medium"/>
      <right style="medium"/>
      <top style="medium"/>
      <bottom/>
    </border>
    <border>
      <left/>
      <right style="thick"/>
      <top style="thick"/>
      <bottom style="thick"/>
    </border>
    <border>
      <left style="medium"/>
      <right style="medium"/>
      <top/>
      <bottom/>
    </border>
    <border>
      <left/>
      <right/>
      <top style="thick"/>
      <bottom style="thick"/>
    </border>
    <border>
      <left style="medium"/>
      <right style="medium"/>
      <top/>
      <bottom style="medium"/>
    </border>
    <border>
      <left style="thick"/>
      <right style="thick"/>
      <top/>
      <bottom style="thick"/>
    </border>
    <border>
      <left style="thick"/>
      <right style="thick"/>
      <top style="thick"/>
      <bottom style="thick"/>
    </border>
    <border>
      <left/>
      <right/>
      <top/>
      <bottom style="medium"/>
    </border>
    <border>
      <left style="medium"/>
      <right/>
      <top style="medium"/>
      <bottom/>
    </border>
    <border>
      <left/>
      <right style="medium"/>
      <top style="medium"/>
      <bottom/>
    </border>
    <border>
      <left style="medium"/>
      <right/>
      <top/>
      <bottom/>
    </border>
    <border>
      <left/>
      <right style="medium"/>
      <top/>
      <bottom/>
    </border>
    <border>
      <left/>
      <right/>
      <top/>
      <bottom style="thick"/>
    </border>
    <border>
      <left style="medium"/>
      <right style="medium"/>
      <top style="medium"/>
      <bottom style="medium"/>
    </border>
    <border>
      <left style="medium"/>
      <right/>
      <top/>
      <bottom style="medium"/>
    </border>
    <border>
      <left/>
      <right style="medium"/>
      <top/>
      <bottom style="medium"/>
    </border>
    <border>
      <left style="medium"/>
      <right style="thick"/>
      <top style="medium"/>
      <bottom style="medium"/>
    </border>
    <border>
      <left style="thick"/>
      <right style="medium"/>
      <top style="medium"/>
      <bottom style="medium"/>
    </border>
    <border>
      <left/>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ck">
        <color indexed="1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1"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51" fillId="0" borderId="0">
      <alignment/>
      <protection/>
    </xf>
    <xf numFmtId="0" fontId="0" fillId="32" borderId="7" applyNumberFormat="0" applyFont="0" applyAlignment="0" applyProtection="0"/>
    <xf numFmtId="0" fontId="51"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81">
    <xf numFmtId="0" fontId="0" fillId="0" borderId="0" xfId="0" applyAlignment="1">
      <alignment/>
    </xf>
    <xf numFmtId="0" fontId="2" fillId="33" borderId="0" xfId="0" applyFont="1" applyFill="1" applyAlignment="1">
      <alignment horizontal="right"/>
    </xf>
    <xf numFmtId="0" fontId="0" fillId="34" borderId="0" xfId="0" applyFill="1" applyAlignment="1">
      <alignment/>
    </xf>
    <xf numFmtId="14" fontId="3" fillId="35" borderId="10" xfId="0" applyNumberFormat="1" applyFont="1" applyFill="1" applyBorder="1" applyAlignment="1">
      <alignment horizontal="center" vertical="center"/>
    </xf>
    <xf numFmtId="0" fontId="0" fillId="0" borderId="0" xfId="0" applyAlignment="1" applyProtection="1">
      <alignment/>
      <protection/>
    </xf>
    <xf numFmtId="0" fontId="0" fillId="34" borderId="0" xfId="0" applyFill="1" applyAlignment="1">
      <alignment horizontal="left"/>
    </xf>
    <xf numFmtId="0" fontId="0" fillId="36" borderId="11" xfId="0" applyFill="1" applyBorder="1" applyAlignment="1" applyProtection="1">
      <alignment/>
      <protection/>
    </xf>
    <xf numFmtId="0" fontId="4" fillId="37" borderId="11" xfId="0" applyFont="1" applyFill="1" applyBorder="1" applyAlignment="1" applyProtection="1">
      <alignment horizontal="left"/>
      <protection/>
    </xf>
    <xf numFmtId="0" fontId="4" fillId="37" borderId="12" xfId="0" applyFont="1" applyFill="1" applyBorder="1" applyAlignment="1" applyProtection="1">
      <alignment horizontal="left"/>
      <protection/>
    </xf>
    <xf numFmtId="0" fontId="5" fillId="37" borderId="13" xfId="0" applyFont="1" applyFill="1" applyBorder="1" applyAlignment="1" applyProtection="1">
      <alignment horizontal="left"/>
      <protection/>
    </xf>
    <xf numFmtId="0" fontId="0" fillId="36" borderId="14" xfId="0" applyFill="1" applyBorder="1" applyAlignment="1" applyProtection="1">
      <alignment/>
      <protection/>
    </xf>
    <xf numFmtId="0" fontId="4" fillId="37" borderId="15" xfId="0" applyFont="1" applyFill="1" applyBorder="1" applyAlignment="1" applyProtection="1">
      <alignment horizontal="left"/>
      <protection/>
    </xf>
    <xf numFmtId="0" fontId="4" fillId="37" borderId="0" xfId="0" applyFont="1" applyFill="1" applyBorder="1" applyAlignment="1" applyProtection="1">
      <alignment horizontal="left"/>
      <protection/>
    </xf>
    <xf numFmtId="0" fontId="5" fillId="37" borderId="16" xfId="0" applyFont="1" applyFill="1" applyBorder="1" applyAlignment="1" applyProtection="1">
      <alignment horizontal="left"/>
      <protection/>
    </xf>
    <xf numFmtId="0" fontId="5" fillId="37" borderId="15" xfId="0" applyFont="1" applyFill="1" applyBorder="1" applyAlignment="1" applyProtection="1">
      <alignment horizontal="left"/>
      <protection/>
    </xf>
    <xf numFmtId="0" fontId="5" fillId="33" borderId="17" xfId="0" applyFont="1" applyFill="1" applyBorder="1" applyAlignment="1" applyProtection="1">
      <alignment horizontal="center"/>
      <protection/>
    </xf>
    <xf numFmtId="0" fontId="5" fillId="33" borderId="11" xfId="0" applyFont="1" applyFill="1" applyBorder="1" applyAlignment="1" applyProtection="1">
      <alignment/>
      <protection/>
    </xf>
    <xf numFmtId="14" fontId="6" fillId="38" borderId="18" xfId="0" applyNumberFormat="1" applyFont="1" applyFill="1" applyBorder="1" applyAlignment="1">
      <alignment/>
    </xf>
    <xf numFmtId="164" fontId="5" fillId="39" borderId="13" xfId="0" applyNumberFormat="1" applyFont="1" applyFill="1" applyBorder="1" applyAlignment="1" applyProtection="1">
      <alignment horizontal="center"/>
      <protection/>
    </xf>
    <xf numFmtId="0" fontId="5" fillId="33" borderId="17" xfId="0" applyFont="1" applyFill="1" applyBorder="1" applyAlignment="1" applyProtection="1">
      <alignment horizontal="left"/>
      <protection/>
    </xf>
    <xf numFmtId="0" fontId="5" fillId="33" borderId="14" xfId="0" applyFont="1" applyFill="1" applyBorder="1" applyAlignment="1" applyProtection="1">
      <alignment horizontal="left"/>
      <protection/>
    </xf>
    <xf numFmtId="164" fontId="5" fillId="39" borderId="16" xfId="0" applyNumberFormat="1" applyFont="1" applyFill="1" applyBorder="1" applyAlignment="1" applyProtection="1">
      <alignment horizontal="center"/>
      <protection/>
    </xf>
    <xf numFmtId="0" fontId="0" fillId="0" borderId="0" xfId="0" applyAlignment="1" applyProtection="1">
      <alignment horizontal="right"/>
      <protection/>
    </xf>
    <xf numFmtId="164" fontId="5" fillId="39" borderId="0" xfId="0" applyNumberFormat="1" applyFont="1" applyFill="1" applyAlignment="1" applyProtection="1">
      <alignment horizontal="center"/>
      <protection/>
    </xf>
    <xf numFmtId="1" fontId="5" fillId="33" borderId="19" xfId="0" applyNumberFormat="1" applyFont="1" applyFill="1" applyBorder="1" applyAlignment="1">
      <alignment/>
    </xf>
    <xf numFmtId="0" fontId="2" fillId="0" borderId="0" xfId="0" applyFont="1" applyAlignment="1" applyProtection="1">
      <alignment/>
      <protection/>
    </xf>
    <xf numFmtId="164" fontId="5" fillId="39" borderId="14" xfId="0" applyNumberFormat="1" applyFont="1" applyFill="1" applyBorder="1" applyAlignment="1" applyProtection="1">
      <alignment horizontal="left"/>
      <protection/>
    </xf>
    <xf numFmtId="0" fontId="2" fillId="0" borderId="0" xfId="0" applyFont="1" applyAlignment="1" applyProtection="1">
      <alignment horizontal="center"/>
      <protection/>
    </xf>
    <xf numFmtId="0" fontId="0" fillId="36" borderId="15" xfId="0" applyFill="1" applyBorder="1" applyAlignment="1" applyProtection="1">
      <alignment/>
      <protection/>
    </xf>
    <xf numFmtId="164" fontId="5" fillId="39" borderId="0" xfId="0" applyNumberFormat="1" applyFont="1" applyFill="1" applyBorder="1" applyAlignment="1" applyProtection="1">
      <alignment horizontal="left"/>
      <protection/>
    </xf>
    <xf numFmtId="164" fontId="5" fillId="39" borderId="20" xfId="0" applyNumberFormat="1" applyFont="1" applyFill="1" applyBorder="1" applyAlignment="1" applyProtection="1">
      <alignment horizontal="left"/>
      <protection/>
    </xf>
    <xf numFmtId="0" fontId="8" fillId="40" borderId="12" xfId="0" applyFont="1" applyFill="1" applyBorder="1" applyAlignment="1" applyProtection="1">
      <alignment horizontal="center"/>
      <protection/>
    </xf>
    <xf numFmtId="0" fontId="8" fillId="40" borderId="11" xfId="0" applyFont="1" applyFill="1" applyBorder="1" applyAlignment="1" applyProtection="1">
      <alignment horizontal="center"/>
      <protection/>
    </xf>
    <xf numFmtId="0" fontId="8" fillId="40" borderId="13" xfId="0" applyFont="1" applyFill="1" applyBorder="1" applyAlignment="1" applyProtection="1">
      <alignment horizontal="center"/>
      <protection/>
    </xf>
    <xf numFmtId="1" fontId="5" fillId="33" borderId="21" xfId="0" applyNumberFormat="1" applyFont="1" applyFill="1" applyBorder="1" applyAlignment="1">
      <alignment/>
    </xf>
    <xf numFmtId="0" fontId="0" fillId="36" borderId="22" xfId="0" applyFill="1" applyBorder="1" applyAlignment="1" applyProtection="1">
      <alignment/>
      <protection/>
    </xf>
    <xf numFmtId="0" fontId="2" fillId="40" borderId="14" xfId="0" applyFont="1" applyFill="1" applyBorder="1" applyAlignment="1" applyProtection="1">
      <alignment horizontal="center"/>
      <protection/>
    </xf>
    <xf numFmtId="0" fontId="2" fillId="40" borderId="0" xfId="0" applyFont="1" applyFill="1" applyBorder="1" applyAlignment="1" applyProtection="1">
      <alignment horizontal="center"/>
      <protection/>
    </xf>
    <xf numFmtId="0" fontId="2" fillId="40" borderId="16" xfId="0" applyFont="1" applyFill="1" applyBorder="1" applyAlignment="1" applyProtection="1">
      <alignment horizontal="center"/>
      <protection/>
    </xf>
    <xf numFmtId="164" fontId="0" fillId="0" borderId="0" xfId="0" applyNumberFormat="1" applyAlignment="1" applyProtection="1">
      <alignment horizontal="right"/>
      <protection/>
    </xf>
    <xf numFmtId="14" fontId="0" fillId="0" borderId="0" xfId="0" applyNumberFormat="1" applyAlignment="1" applyProtection="1">
      <alignment/>
      <protection/>
    </xf>
    <xf numFmtId="0" fontId="2" fillId="0" borderId="0" xfId="0" applyFont="1" applyAlignment="1" applyProtection="1">
      <alignment horizontal="right"/>
      <protection/>
    </xf>
    <xf numFmtId="1" fontId="10" fillId="34" borderId="0" xfId="0" applyNumberFormat="1" applyFont="1" applyFill="1" applyAlignment="1" applyProtection="1">
      <alignment/>
      <protection hidden="1"/>
    </xf>
    <xf numFmtId="165" fontId="10" fillId="34" borderId="0" xfId="0" applyNumberFormat="1" applyFont="1" applyFill="1" applyAlignment="1" applyProtection="1">
      <alignment/>
      <protection hidden="1"/>
    </xf>
    <xf numFmtId="7" fontId="10" fillId="34" borderId="0" xfId="0" applyNumberFormat="1" applyFont="1" applyFill="1" applyAlignment="1" applyProtection="1">
      <alignment/>
      <protection hidden="1"/>
    </xf>
    <xf numFmtId="7" fontId="0" fillId="0" borderId="0" xfId="0" applyNumberFormat="1" applyAlignment="1" applyProtection="1">
      <alignment/>
      <protection/>
    </xf>
    <xf numFmtId="164" fontId="0" fillId="0" borderId="0" xfId="0" applyNumberFormat="1" applyAlignment="1">
      <alignment horizontal="right"/>
    </xf>
    <xf numFmtId="14" fontId="0" fillId="0" borderId="0" xfId="0" applyNumberFormat="1" applyAlignment="1">
      <alignment/>
    </xf>
    <xf numFmtId="7" fontId="0" fillId="0" borderId="0" xfId="0" applyNumberFormat="1" applyAlignment="1" applyProtection="1">
      <alignment/>
      <protection locked="0"/>
    </xf>
    <xf numFmtId="167" fontId="10" fillId="34" borderId="0" xfId="0" applyNumberFormat="1" applyFont="1" applyFill="1" applyAlignment="1" applyProtection="1">
      <alignment/>
      <protection hidden="1"/>
    </xf>
    <xf numFmtId="169" fontId="0" fillId="0" borderId="0" xfId="0" applyNumberFormat="1" applyAlignment="1">
      <alignment/>
    </xf>
    <xf numFmtId="164" fontId="0" fillId="0" borderId="0" xfId="0" applyNumberFormat="1" applyAlignment="1">
      <alignment/>
    </xf>
    <xf numFmtId="1" fontId="6" fillId="37" borderId="18" xfId="0" applyNumberFormat="1" applyFont="1" applyFill="1" applyBorder="1" applyAlignment="1">
      <alignment/>
    </xf>
    <xf numFmtId="1" fontId="6" fillId="37" borderId="23" xfId="0" applyNumberFormat="1" applyFont="1" applyFill="1" applyBorder="1" applyAlignment="1">
      <alignment/>
    </xf>
    <xf numFmtId="170" fontId="12" fillId="0" borderId="0" xfId="0" applyNumberFormat="1" applyFont="1" applyAlignment="1">
      <alignment/>
    </xf>
    <xf numFmtId="0" fontId="8" fillId="41" borderId="12" xfId="0" applyFont="1" applyFill="1" applyBorder="1" applyAlignment="1" applyProtection="1">
      <alignment horizontal="center"/>
      <protection/>
    </xf>
    <xf numFmtId="0" fontId="2" fillId="41" borderId="0" xfId="0" applyFont="1" applyFill="1" applyAlignment="1" applyProtection="1">
      <alignment horizontal="center"/>
      <protection/>
    </xf>
    <xf numFmtId="0" fontId="13" fillId="0" borderId="0" xfId="0" applyFont="1" applyAlignment="1">
      <alignment/>
    </xf>
    <xf numFmtId="0" fontId="0" fillId="0" borderId="24" xfId="0" applyBorder="1" applyAlignment="1">
      <alignment/>
    </xf>
    <xf numFmtId="164" fontId="0" fillId="0" borderId="24" xfId="0" applyNumberFormat="1" applyBorder="1" applyAlignment="1">
      <alignment horizontal="right"/>
    </xf>
    <xf numFmtId="170" fontId="12" fillId="0" borderId="24" xfId="0" applyNumberFormat="1" applyFont="1" applyBorder="1" applyAlignment="1">
      <alignment/>
    </xf>
    <xf numFmtId="0" fontId="0" fillId="0" borderId="24" xfId="0" applyBorder="1" applyAlignment="1" applyProtection="1">
      <alignment/>
      <protection/>
    </xf>
    <xf numFmtId="7" fontId="0" fillId="0" borderId="24" xfId="0" applyNumberFormat="1" applyBorder="1" applyAlignment="1" applyProtection="1">
      <alignment/>
      <protection/>
    </xf>
    <xf numFmtId="0" fontId="14" fillId="0" borderId="0" xfId="0" applyFont="1" applyAlignment="1">
      <alignment/>
    </xf>
    <xf numFmtId="0" fontId="15" fillId="0" borderId="0" xfId="0" applyFont="1" applyAlignment="1">
      <alignment/>
    </xf>
    <xf numFmtId="7" fontId="14" fillId="0" borderId="0" xfId="0" applyNumberFormat="1" applyFont="1" applyAlignment="1">
      <alignment/>
    </xf>
    <xf numFmtId="168" fontId="16" fillId="0" borderId="0" xfId="0" applyNumberFormat="1" applyFont="1" applyAlignment="1">
      <alignment/>
    </xf>
    <xf numFmtId="0" fontId="8" fillId="42" borderId="17" xfId="0" applyFont="1" applyFill="1" applyBorder="1" applyAlignment="1" applyProtection="1">
      <alignment/>
      <protection/>
    </xf>
    <xf numFmtId="0" fontId="2" fillId="42" borderId="19" xfId="0" applyFont="1" applyFill="1" applyBorder="1" applyAlignment="1" applyProtection="1">
      <alignment horizontal="center"/>
      <protection/>
    </xf>
    <xf numFmtId="0" fontId="9" fillId="42" borderId="21" xfId="0" applyFont="1" applyFill="1" applyBorder="1" applyAlignment="1" applyProtection="1">
      <alignment horizontal="left"/>
      <protection/>
    </xf>
    <xf numFmtId="0" fontId="0" fillId="0" borderId="0" xfId="0" applyFill="1" applyAlignment="1">
      <alignment/>
    </xf>
    <xf numFmtId="0" fontId="5" fillId="37" borderId="0" xfId="0" applyFont="1" applyFill="1" applyBorder="1" applyAlignment="1" applyProtection="1">
      <alignment horizontal="left"/>
      <protection/>
    </xf>
    <xf numFmtId="1" fontId="6" fillId="37" borderId="20" xfId="0" applyNumberFormat="1" applyFont="1" applyFill="1" applyBorder="1" applyAlignment="1">
      <alignment/>
    </xf>
    <xf numFmtId="0" fontId="5" fillId="0" borderId="0" xfId="0" applyFont="1" applyFill="1" applyBorder="1" applyAlignment="1" applyProtection="1">
      <alignment horizontal="left"/>
      <protection/>
    </xf>
    <xf numFmtId="164" fontId="5" fillId="0" borderId="0" xfId="0" applyNumberFormat="1" applyFont="1" applyFill="1" applyBorder="1" applyAlignment="1" applyProtection="1">
      <alignment horizontal="center"/>
      <protection/>
    </xf>
    <xf numFmtId="165" fontId="7" fillId="0" borderId="0" xfId="0" applyNumberFormat="1" applyFont="1" applyFill="1" applyBorder="1" applyAlignment="1">
      <alignment/>
    </xf>
    <xf numFmtId="9" fontId="6" fillId="0" borderId="0" xfId="0" applyNumberFormat="1" applyFont="1" applyFill="1" applyBorder="1" applyAlignment="1">
      <alignment/>
    </xf>
    <xf numFmtId="165" fontId="6" fillId="0" borderId="0" xfId="0" applyNumberFormat="1" applyFont="1" applyFill="1" applyBorder="1" applyAlignment="1">
      <alignmen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0" fontId="17" fillId="33" borderId="11" xfId="0" applyFont="1" applyFill="1" applyBorder="1" applyAlignment="1" applyProtection="1">
      <alignment/>
      <protection/>
    </xf>
    <xf numFmtId="0" fontId="17" fillId="33" borderId="14" xfId="0" applyFont="1" applyFill="1" applyBorder="1" applyAlignment="1" applyProtection="1">
      <alignment horizontal="left"/>
      <protection/>
    </xf>
    <xf numFmtId="44" fontId="19" fillId="38" borderId="20" xfId="44" applyNumberFormat="1" applyFont="1" applyFill="1" applyBorder="1" applyAlignment="1">
      <alignment/>
    </xf>
    <xf numFmtId="164" fontId="17" fillId="39" borderId="14" xfId="0" applyNumberFormat="1" applyFont="1" applyFill="1" applyBorder="1" applyAlignment="1" applyProtection="1">
      <alignment horizontal="left"/>
      <protection/>
    </xf>
    <xf numFmtId="164" fontId="17" fillId="39" borderId="0" xfId="0" applyNumberFormat="1" applyFont="1" applyFill="1" applyBorder="1" applyAlignment="1" applyProtection="1">
      <alignment horizontal="left"/>
      <protection/>
    </xf>
    <xf numFmtId="164" fontId="17" fillId="39" borderId="20" xfId="0" applyNumberFormat="1" applyFont="1" applyFill="1" applyBorder="1" applyAlignment="1" applyProtection="1">
      <alignment horizontal="left"/>
      <protection/>
    </xf>
    <xf numFmtId="1" fontId="18" fillId="37" borderId="20" xfId="0" applyNumberFormat="1" applyFont="1" applyFill="1" applyBorder="1" applyAlignment="1">
      <alignment/>
    </xf>
    <xf numFmtId="0" fontId="8" fillId="41" borderId="25" xfId="0" applyFont="1" applyFill="1" applyBorder="1" applyAlignment="1" applyProtection="1">
      <alignment horizontal="center"/>
      <protection/>
    </xf>
    <xf numFmtId="0" fontId="8" fillId="41" borderId="26" xfId="0" applyFont="1" applyFill="1" applyBorder="1" applyAlignment="1" applyProtection="1">
      <alignment horizontal="center"/>
      <protection/>
    </xf>
    <xf numFmtId="0" fontId="8" fillId="41" borderId="27" xfId="0" applyFont="1" applyFill="1" applyBorder="1" applyAlignment="1" applyProtection="1">
      <alignment horizontal="center"/>
      <protection/>
    </xf>
    <xf numFmtId="0" fontId="8" fillId="41" borderId="28" xfId="0" applyFont="1" applyFill="1" applyBorder="1" applyAlignment="1" applyProtection="1">
      <alignment horizontal="center"/>
      <protection/>
    </xf>
    <xf numFmtId="44" fontId="19" fillId="38" borderId="29" xfId="44" applyFont="1" applyFill="1" applyBorder="1" applyAlignment="1">
      <alignment/>
    </xf>
    <xf numFmtId="166" fontId="6" fillId="36" borderId="21" xfId="0" applyNumberFormat="1" applyFont="1" applyFill="1" applyBorder="1" applyAlignment="1">
      <alignment/>
    </xf>
    <xf numFmtId="14" fontId="18" fillId="38" borderId="12" xfId="0" applyNumberFormat="1" applyFont="1" applyFill="1" applyBorder="1" applyAlignment="1">
      <alignment/>
    </xf>
    <xf numFmtId="44" fontId="19" fillId="43" borderId="30" xfId="44" applyFont="1" applyFill="1" applyBorder="1" applyAlignment="1" applyProtection="1">
      <alignment horizontal="center"/>
      <protection/>
    </xf>
    <xf numFmtId="0" fontId="8" fillId="41" borderId="31" xfId="0" applyFont="1" applyFill="1" applyBorder="1" applyAlignment="1" applyProtection="1">
      <alignment horizontal="center"/>
      <protection/>
    </xf>
    <xf numFmtId="0" fontId="8" fillId="41" borderId="32" xfId="0" applyFont="1" applyFill="1" applyBorder="1" applyAlignment="1" applyProtection="1">
      <alignment horizontal="center"/>
      <protection/>
    </xf>
    <xf numFmtId="0" fontId="8" fillId="41" borderId="17" xfId="0" applyFont="1" applyFill="1" applyBorder="1" applyAlignment="1" applyProtection="1">
      <alignment horizontal="center"/>
      <protection/>
    </xf>
    <xf numFmtId="0" fontId="8" fillId="41" borderId="19" xfId="0" applyFont="1" applyFill="1" applyBorder="1" applyAlignment="1" applyProtection="1">
      <alignment horizontal="center"/>
      <protection/>
    </xf>
    <xf numFmtId="0" fontId="8" fillId="41" borderId="21" xfId="0" applyFont="1" applyFill="1" applyBorder="1" applyAlignment="1" applyProtection="1">
      <alignment horizontal="center"/>
      <protection/>
    </xf>
    <xf numFmtId="1" fontId="19" fillId="37" borderId="20" xfId="0" applyNumberFormat="1" applyFont="1" applyFill="1" applyBorder="1" applyAlignment="1">
      <alignment horizontal="right"/>
    </xf>
    <xf numFmtId="44" fontId="19" fillId="37" borderId="0" xfId="44" applyFont="1" applyFill="1" applyBorder="1" applyAlignment="1">
      <alignment/>
    </xf>
    <xf numFmtId="0" fontId="20" fillId="0" borderId="0" xfId="0" applyFont="1" applyAlignment="1">
      <alignment/>
    </xf>
    <xf numFmtId="166" fontId="6" fillId="36" borderId="30" xfId="0" applyNumberFormat="1" applyFont="1" applyFill="1" applyBorder="1" applyAlignment="1">
      <alignment/>
    </xf>
    <xf numFmtId="39" fontId="19" fillId="44" borderId="29" xfId="44" applyNumberFormat="1" applyFont="1" applyFill="1" applyBorder="1" applyAlignment="1">
      <alignment horizontal="right"/>
    </xf>
    <xf numFmtId="39" fontId="19" fillId="44" borderId="20" xfId="44" applyNumberFormat="1" applyFont="1" applyFill="1" applyBorder="1" applyAlignment="1">
      <alignment horizontal="right"/>
    </xf>
    <xf numFmtId="0" fontId="9" fillId="42" borderId="19" xfId="0" applyFont="1" applyFill="1" applyBorder="1" applyAlignment="1" applyProtection="1">
      <alignment horizontal="left"/>
      <protection/>
    </xf>
    <xf numFmtId="0" fontId="9" fillId="41" borderId="0" xfId="0" applyFont="1" applyFill="1" applyBorder="1" applyAlignment="1" applyProtection="1">
      <alignment horizontal="center"/>
      <protection/>
    </xf>
    <xf numFmtId="0" fontId="9" fillId="40" borderId="14" xfId="0" applyFont="1" applyFill="1" applyBorder="1" applyAlignment="1" applyProtection="1">
      <alignment horizontal="center"/>
      <protection/>
    </xf>
    <xf numFmtId="0" fontId="9" fillId="40" borderId="0" xfId="0" applyFont="1" applyFill="1" applyBorder="1" applyAlignment="1" applyProtection="1">
      <alignment horizontal="center"/>
      <protection/>
    </xf>
    <xf numFmtId="0" fontId="9" fillId="40" borderId="16" xfId="0" applyFont="1" applyFill="1" applyBorder="1" applyAlignment="1" applyProtection="1">
      <alignment horizontal="right"/>
      <protection/>
    </xf>
    <xf numFmtId="166" fontId="6" fillId="36" borderId="19" xfId="0" applyNumberFormat="1" applyFont="1" applyFill="1" applyBorder="1" applyAlignment="1">
      <alignment/>
    </xf>
    <xf numFmtId="1" fontId="10" fillId="34" borderId="0" xfId="0" applyNumberFormat="1" applyFont="1" applyFill="1" applyBorder="1" applyAlignment="1" applyProtection="1">
      <alignment/>
      <protection hidden="1"/>
    </xf>
    <xf numFmtId="165" fontId="10" fillId="34" borderId="0" xfId="0" applyNumberFormat="1" applyFont="1" applyFill="1" applyBorder="1" applyAlignment="1" applyProtection="1">
      <alignment/>
      <protection hidden="1"/>
    </xf>
    <xf numFmtId="7" fontId="10" fillId="34" borderId="0" xfId="0" applyNumberFormat="1" applyFont="1" applyFill="1" applyBorder="1" applyAlignment="1" applyProtection="1">
      <alignment/>
      <protection hidden="1"/>
    </xf>
    <xf numFmtId="0" fontId="10" fillId="0" borderId="0" xfId="0" applyFont="1" applyBorder="1" applyAlignment="1">
      <alignment/>
    </xf>
    <xf numFmtId="7" fontId="10" fillId="0" borderId="0" xfId="0" applyNumberFormat="1" applyFont="1" applyBorder="1" applyAlignment="1" applyProtection="1">
      <alignment/>
      <protection/>
    </xf>
    <xf numFmtId="14" fontId="10" fillId="0" borderId="0" xfId="0" applyNumberFormat="1" applyFont="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33" fillId="0" borderId="0" xfId="0" applyFont="1" applyAlignment="1">
      <alignment wrapText="1"/>
    </xf>
    <xf numFmtId="164" fontId="0" fillId="45" borderId="0" xfId="0" applyNumberFormat="1" applyFill="1" applyAlignment="1">
      <alignment horizontal="right"/>
    </xf>
    <xf numFmtId="1" fontId="6" fillId="38" borderId="33" xfId="0" applyNumberFormat="1" applyFont="1" applyFill="1" applyBorder="1" applyAlignment="1">
      <alignment/>
    </xf>
    <xf numFmtId="1" fontId="6" fillId="38" borderId="34" xfId="0" applyNumberFormat="1" applyFont="1" applyFill="1" applyBorder="1" applyAlignment="1">
      <alignment/>
    </xf>
    <xf numFmtId="165" fontId="7" fillId="46" borderId="13" xfId="0" applyNumberFormat="1" applyFont="1" applyFill="1" applyBorder="1" applyAlignment="1">
      <alignment/>
    </xf>
    <xf numFmtId="1" fontId="6" fillId="47" borderId="22" xfId="0" applyNumberFormat="1" applyFont="1" applyFill="1" applyBorder="1" applyAlignment="1">
      <alignment/>
    </xf>
    <xf numFmtId="9" fontId="6" fillId="38" borderId="33" xfId="0" applyNumberFormat="1" applyFont="1" applyFill="1" applyBorder="1" applyAlignment="1">
      <alignment/>
    </xf>
    <xf numFmtId="9" fontId="6" fillId="38" borderId="35" xfId="0" applyNumberFormat="1" applyFont="1" applyFill="1" applyBorder="1" applyAlignment="1">
      <alignment/>
    </xf>
    <xf numFmtId="165" fontId="6" fillId="38" borderId="33" xfId="0" applyNumberFormat="1" applyFont="1" applyFill="1" applyBorder="1" applyAlignment="1">
      <alignment/>
    </xf>
    <xf numFmtId="165" fontId="6" fillId="38" borderId="35" xfId="0" applyNumberFormat="1" applyFont="1" applyFill="1" applyBorder="1" applyAlignment="1">
      <alignment/>
    </xf>
    <xf numFmtId="1" fontId="6" fillId="38" borderId="33" xfId="0" applyNumberFormat="1" applyFont="1" applyFill="1" applyBorder="1" applyAlignment="1">
      <alignment horizontal="right"/>
    </xf>
    <xf numFmtId="1" fontId="6" fillId="38" borderId="34" xfId="0" applyNumberFormat="1" applyFont="1" applyFill="1" applyBorder="1" applyAlignment="1">
      <alignment horizontal="right"/>
    </xf>
    <xf numFmtId="0" fontId="68" fillId="0" borderId="0" xfId="0" applyFont="1" applyAlignment="1">
      <alignment/>
    </xf>
    <xf numFmtId="0" fontId="26" fillId="0" borderId="0" xfId="0" applyFont="1" applyAlignment="1">
      <alignment/>
    </xf>
    <xf numFmtId="0" fontId="28" fillId="0" borderId="0" xfId="0" applyFont="1" applyAlignment="1">
      <alignment/>
    </xf>
    <xf numFmtId="0" fontId="29" fillId="0" borderId="0" xfId="0" applyFont="1" applyAlignment="1">
      <alignment/>
    </xf>
    <xf numFmtId="168" fontId="30" fillId="0" borderId="0" xfId="0" applyNumberFormat="1" applyFont="1" applyAlignment="1">
      <alignment/>
    </xf>
    <xf numFmtId="6" fontId="15" fillId="0" borderId="0" xfId="0" applyNumberFormat="1" applyFont="1" applyAlignment="1">
      <alignment/>
    </xf>
    <xf numFmtId="44" fontId="31" fillId="0" borderId="0" xfId="44" applyFont="1" applyAlignment="1">
      <alignment/>
    </xf>
    <xf numFmtId="168" fontId="32" fillId="0" borderId="0" xfId="0" applyNumberFormat="1" applyFont="1" applyAlignment="1">
      <alignment/>
    </xf>
    <xf numFmtId="172" fontId="14" fillId="0" borderId="0" xfId="44" applyNumberFormat="1" applyFont="1" applyAlignment="1">
      <alignment/>
    </xf>
    <xf numFmtId="6" fontId="31" fillId="0" borderId="0" xfId="0" applyNumberFormat="1" applyFont="1" applyAlignment="1">
      <alignment/>
    </xf>
    <xf numFmtId="0" fontId="14" fillId="48" borderId="0" xfId="0" applyFont="1" applyFill="1" applyAlignment="1">
      <alignment/>
    </xf>
    <xf numFmtId="172" fontId="14" fillId="48" borderId="0" xfId="44" applyNumberFormat="1" applyFont="1" applyFill="1" applyAlignment="1">
      <alignment/>
    </xf>
    <xf numFmtId="0" fontId="5" fillId="47" borderId="0" xfId="0" applyFont="1" applyFill="1" applyBorder="1" applyAlignment="1" applyProtection="1">
      <alignment horizontal="left"/>
      <protection/>
    </xf>
    <xf numFmtId="0" fontId="5" fillId="47" borderId="0" xfId="0" applyFont="1" applyFill="1" applyBorder="1" applyAlignment="1" applyProtection="1">
      <alignment/>
      <protection/>
    </xf>
    <xf numFmtId="164" fontId="5" fillId="47" borderId="0" xfId="0" applyNumberFormat="1" applyFont="1" applyFill="1" applyBorder="1" applyAlignment="1" applyProtection="1">
      <alignment horizontal="right"/>
      <protection/>
    </xf>
    <xf numFmtId="14" fontId="5" fillId="47" borderId="0" xfId="0" applyNumberFormat="1" applyFont="1" applyFill="1" applyBorder="1" applyAlignment="1" applyProtection="1">
      <alignment horizontal="right"/>
      <protection/>
    </xf>
    <xf numFmtId="0" fontId="5" fillId="47" borderId="0" xfId="0" applyFont="1" applyFill="1" applyBorder="1" applyAlignment="1" applyProtection="1">
      <alignment horizontal="right"/>
      <protection/>
    </xf>
    <xf numFmtId="44" fontId="0" fillId="0" borderId="0" xfId="0" applyNumberFormat="1" applyAlignment="1">
      <alignment/>
    </xf>
    <xf numFmtId="14" fontId="33" fillId="0" borderId="0" xfId="0" applyNumberFormat="1" applyFont="1" applyBorder="1" applyAlignment="1">
      <alignment/>
    </xf>
    <xf numFmtId="0" fontId="33" fillId="0" borderId="0" xfId="0" applyFont="1" applyAlignment="1">
      <alignment/>
    </xf>
    <xf numFmtId="14" fontId="33" fillId="0" borderId="0" xfId="0" applyNumberFormat="1" applyFont="1" applyAlignment="1">
      <alignment horizontal="right"/>
    </xf>
    <xf numFmtId="44" fontId="33" fillId="0" borderId="0" xfId="44" applyFont="1" applyAlignment="1">
      <alignment horizontal="right"/>
    </xf>
    <xf numFmtId="0" fontId="0" fillId="34" borderId="0" xfId="0" applyFont="1" applyFill="1" applyAlignment="1">
      <alignment/>
    </xf>
    <xf numFmtId="43" fontId="51" fillId="0" borderId="0" xfId="42" applyFont="1" applyAlignment="1">
      <alignment/>
    </xf>
    <xf numFmtId="14" fontId="0" fillId="0" borderId="0" xfId="0" applyNumberFormat="1" applyAlignment="1" quotePrefix="1">
      <alignment/>
    </xf>
    <xf numFmtId="44" fontId="51" fillId="0" borderId="0" xfId="44" applyFont="1" applyAlignment="1">
      <alignment/>
    </xf>
    <xf numFmtId="173" fontId="0" fillId="0" borderId="0" xfId="0" applyNumberFormat="1" applyAlignment="1" applyProtection="1">
      <alignment horizontal="left"/>
      <protection locked="0"/>
    </xf>
    <xf numFmtId="172" fontId="0" fillId="0" borderId="0" xfId="0" applyNumberFormat="1" applyAlignment="1" applyProtection="1">
      <alignment horizontal="right"/>
      <protection locked="0"/>
    </xf>
    <xf numFmtId="169" fontId="33" fillId="0" borderId="0" xfId="0" applyNumberFormat="1" applyFont="1" applyFill="1" applyBorder="1" applyAlignment="1">
      <alignment/>
    </xf>
    <xf numFmtId="9" fontId="51" fillId="0" borderId="0" xfId="57" applyNumberFormat="1" applyFont="1" applyFill="1" applyBorder="1">
      <alignment/>
      <protection/>
    </xf>
    <xf numFmtId="14" fontId="51" fillId="0" borderId="0" xfId="57" applyNumberFormat="1" applyAlignment="1">
      <alignment wrapText="1"/>
      <protection/>
    </xf>
    <xf numFmtId="0" fontId="51" fillId="0" borderId="0" xfId="57" applyAlignment="1">
      <alignment wrapText="1"/>
      <protection/>
    </xf>
    <xf numFmtId="14" fontId="51" fillId="0" borderId="0" xfId="57" applyNumberFormat="1" applyAlignment="1">
      <alignment wrapText="1"/>
      <protection/>
    </xf>
    <xf numFmtId="8" fontId="51" fillId="0" borderId="0" xfId="57" applyNumberFormat="1" applyAlignment="1">
      <alignment wrapText="1"/>
      <protection/>
    </xf>
    <xf numFmtId="44" fontId="51" fillId="0" borderId="0" xfId="44" applyFont="1" applyAlignment="1">
      <alignment wrapText="1"/>
    </xf>
    <xf numFmtId="0" fontId="31" fillId="0" borderId="36" xfId="0" applyFont="1" applyBorder="1" applyAlignment="1">
      <alignment wrapText="1"/>
    </xf>
    <xf numFmtId="0" fontId="31" fillId="0" borderId="36" xfId="0" applyFont="1" applyBorder="1" applyAlignment="1">
      <alignment horizontal="right" wrapText="1"/>
    </xf>
    <xf numFmtId="0" fontId="31" fillId="0" borderId="36" xfId="0" applyFont="1" applyBorder="1" applyAlignment="1">
      <alignment/>
    </xf>
    <xf numFmtId="7" fontId="31" fillId="0" borderId="36" xfId="44" applyNumberFormat="1" applyFont="1" applyBorder="1" applyAlignment="1">
      <alignment wrapText="1"/>
    </xf>
    <xf numFmtId="168" fontId="31" fillId="0" borderId="36" xfId="0" applyNumberFormat="1" applyFont="1" applyBorder="1" applyAlignment="1">
      <alignment/>
    </xf>
    <xf numFmtId="7" fontId="31" fillId="0" borderId="36" xfId="44" applyNumberFormat="1" applyFont="1" applyBorder="1" applyAlignment="1">
      <alignment/>
    </xf>
    <xf numFmtId="0" fontId="31" fillId="0" borderId="36" xfId="0" applyFont="1" applyBorder="1" applyAlignment="1">
      <alignment horizontal="right"/>
    </xf>
    <xf numFmtId="0" fontId="31" fillId="0" borderId="37"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35" borderId="0" xfId="0" applyFill="1" applyBorder="1" applyAlignment="1">
      <alignment horizontal="center" vertical="top" wrapText="1"/>
    </xf>
    <xf numFmtId="0" fontId="0" fillId="35" borderId="40" xfId="0"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Note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85725</xdr:rowOff>
    </xdr:from>
    <xdr:to>
      <xdr:col>2</xdr:col>
      <xdr:colOff>914400</xdr:colOff>
      <xdr:row>4</xdr:row>
      <xdr:rowOff>38100</xdr:rowOff>
    </xdr:to>
    <xdr:pic>
      <xdr:nvPicPr>
        <xdr:cNvPr id="1" name="CommandButton1"/>
        <xdr:cNvPicPr preferRelativeResize="1">
          <a:picLocks noChangeAspect="1"/>
        </xdr:cNvPicPr>
      </xdr:nvPicPr>
      <xdr:blipFill>
        <a:blip r:embed="rId1"/>
        <a:stretch>
          <a:fillRect/>
        </a:stretch>
      </xdr:blipFill>
      <xdr:spPr>
        <a:xfrm>
          <a:off x="3867150" y="485775"/>
          <a:ext cx="914400" cy="276225"/>
        </a:xfrm>
        <a:prstGeom prst="rect">
          <a:avLst/>
        </a:prstGeom>
        <a:noFill/>
        <a:ln w="9525" cmpd="sng">
          <a:noFill/>
        </a:ln>
      </xdr:spPr>
    </xdr:pic>
    <xdr:clientData/>
  </xdr:twoCellAnchor>
  <xdr:twoCellAnchor editAs="oneCell">
    <xdr:from>
      <xdr:col>2</xdr:col>
      <xdr:colOff>0</xdr:colOff>
      <xdr:row>0</xdr:row>
      <xdr:rowOff>152400</xdr:rowOff>
    </xdr:from>
    <xdr:to>
      <xdr:col>2</xdr:col>
      <xdr:colOff>933450</xdr:colOff>
      <xdr:row>2</xdr:row>
      <xdr:rowOff>28575</xdr:rowOff>
    </xdr:to>
    <xdr:pic>
      <xdr:nvPicPr>
        <xdr:cNvPr id="2" name="CommandButton2"/>
        <xdr:cNvPicPr preferRelativeResize="1">
          <a:picLocks noChangeAspect="1"/>
        </xdr:cNvPicPr>
      </xdr:nvPicPr>
      <xdr:blipFill>
        <a:blip r:embed="rId2"/>
        <a:stretch>
          <a:fillRect/>
        </a:stretch>
      </xdr:blipFill>
      <xdr:spPr>
        <a:xfrm>
          <a:off x="3867150" y="152400"/>
          <a:ext cx="93345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85725</xdr:rowOff>
    </xdr:from>
    <xdr:to>
      <xdr:col>2</xdr:col>
      <xdr:colOff>914400</xdr:colOff>
      <xdr:row>4</xdr:row>
      <xdr:rowOff>19050</xdr:rowOff>
    </xdr:to>
    <xdr:pic>
      <xdr:nvPicPr>
        <xdr:cNvPr id="1" name="CommandButton1"/>
        <xdr:cNvPicPr preferRelativeResize="1">
          <a:picLocks noChangeAspect="1"/>
        </xdr:cNvPicPr>
      </xdr:nvPicPr>
      <xdr:blipFill>
        <a:blip r:embed="rId1"/>
        <a:stretch>
          <a:fillRect/>
        </a:stretch>
      </xdr:blipFill>
      <xdr:spPr>
        <a:xfrm>
          <a:off x="3867150" y="485775"/>
          <a:ext cx="914400" cy="276225"/>
        </a:xfrm>
        <a:prstGeom prst="rect">
          <a:avLst/>
        </a:prstGeom>
        <a:noFill/>
        <a:ln w="9525" cmpd="sng">
          <a:noFill/>
        </a:ln>
      </xdr:spPr>
    </xdr:pic>
    <xdr:clientData/>
  </xdr:twoCellAnchor>
  <xdr:twoCellAnchor editAs="oneCell">
    <xdr:from>
      <xdr:col>2</xdr:col>
      <xdr:colOff>0</xdr:colOff>
      <xdr:row>0</xdr:row>
      <xdr:rowOff>152400</xdr:rowOff>
    </xdr:from>
    <xdr:to>
      <xdr:col>2</xdr:col>
      <xdr:colOff>933450</xdr:colOff>
      <xdr:row>2</xdr:row>
      <xdr:rowOff>28575</xdr:rowOff>
    </xdr:to>
    <xdr:pic>
      <xdr:nvPicPr>
        <xdr:cNvPr id="2" name="CommandButton2"/>
        <xdr:cNvPicPr preferRelativeResize="1">
          <a:picLocks noChangeAspect="1"/>
        </xdr:cNvPicPr>
      </xdr:nvPicPr>
      <xdr:blipFill>
        <a:blip r:embed="rId2"/>
        <a:stretch>
          <a:fillRect/>
        </a:stretch>
      </xdr:blipFill>
      <xdr:spPr>
        <a:xfrm>
          <a:off x="3867150" y="152400"/>
          <a:ext cx="93345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85725</xdr:rowOff>
    </xdr:from>
    <xdr:to>
      <xdr:col>2</xdr:col>
      <xdr:colOff>914400</xdr:colOff>
      <xdr:row>4</xdr:row>
      <xdr:rowOff>19050</xdr:rowOff>
    </xdr:to>
    <xdr:pic>
      <xdr:nvPicPr>
        <xdr:cNvPr id="1" name="CommandButton1"/>
        <xdr:cNvPicPr preferRelativeResize="1">
          <a:picLocks noChangeAspect="1"/>
        </xdr:cNvPicPr>
      </xdr:nvPicPr>
      <xdr:blipFill>
        <a:blip r:embed="rId1"/>
        <a:stretch>
          <a:fillRect/>
        </a:stretch>
      </xdr:blipFill>
      <xdr:spPr>
        <a:xfrm>
          <a:off x="3867150" y="485775"/>
          <a:ext cx="914400" cy="276225"/>
        </a:xfrm>
        <a:prstGeom prst="rect">
          <a:avLst/>
        </a:prstGeom>
        <a:noFill/>
        <a:ln w="9525" cmpd="sng">
          <a:noFill/>
        </a:ln>
      </xdr:spPr>
    </xdr:pic>
    <xdr:clientData/>
  </xdr:twoCellAnchor>
  <xdr:twoCellAnchor editAs="oneCell">
    <xdr:from>
      <xdr:col>2</xdr:col>
      <xdr:colOff>0</xdr:colOff>
      <xdr:row>0</xdr:row>
      <xdr:rowOff>152400</xdr:rowOff>
    </xdr:from>
    <xdr:to>
      <xdr:col>2</xdr:col>
      <xdr:colOff>933450</xdr:colOff>
      <xdr:row>2</xdr:row>
      <xdr:rowOff>28575</xdr:rowOff>
    </xdr:to>
    <xdr:pic>
      <xdr:nvPicPr>
        <xdr:cNvPr id="2" name="CommandButton2"/>
        <xdr:cNvPicPr preferRelativeResize="1">
          <a:picLocks noChangeAspect="1"/>
        </xdr:cNvPicPr>
      </xdr:nvPicPr>
      <xdr:blipFill>
        <a:blip r:embed="rId2"/>
        <a:stretch>
          <a:fillRect/>
        </a:stretch>
      </xdr:blipFill>
      <xdr:spPr>
        <a:xfrm>
          <a:off x="3867150" y="152400"/>
          <a:ext cx="93345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85725</xdr:rowOff>
    </xdr:from>
    <xdr:to>
      <xdr:col>2</xdr:col>
      <xdr:colOff>914400</xdr:colOff>
      <xdr:row>4</xdr:row>
      <xdr:rowOff>38100</xdr:rowOff>
    </xdr:to>
    <xdr:pic>
      <xdr:nvPicPr>
        <xdr:cNvPr id="1" name="CommandButton1"/>
        <xdr:cNvPicPr preferRelativeResize="1">
          <a:picLocks noChangeAspect="1"/>
        </xdr:cNvPicPr>
      </xdr:nvPicPr>
      <xdr:blipFill>
        <a:blip r:embed="rId1"/>
        <a:stretch>
          <a:fillRect/>
        </a:stretch>
      </xdr:blipFill>
      <xdr:spPr>
        <a:xfrm>
          <a:off x="3867150" y="485775"/>
          <a:ext cx="914400" cy="276225"/>
        </a:xfrm>
        <a:prstGeom prst="rect">
          <a:avLst/>
        </a:prstGeom>
        <a:noFill/>
        <a:ln w="9525" cmpd="sng">
          <a:noFill/>
        </a:ln>
      </xdr:spPr>
    </xdr:pic>
    <xdr:clientData/>
  </xdr:twoCellAnchor>
  <xdr:twoCellAnchor editAs="oneCell">
    <xdr:from>
      <xdr:col>2</xdr:col>
      <xdr:colOff>0</xdr:colOff>
      <xdr:row>0</xdr:row>
      <xdr:rowOff>152400</xdr:rowOff>
    </xdr:from>
    <xdr:to>
      <xdr:col>2</xdr:col>
      <xdr:colOff>933450</xdr:colOff>
      <xdr:row>2</xdr:row>
      <xdr:rowOff>28575</xdr:rowOff>
    </xdr:to>
    <xdr:pic>
      <xdr:nvPicPr>
        <xdr:cNvPr id="2" name="CommandButton2"/>
        <xdr:cNvPicPr preferRelativeResize="1">
          <a:picLocks noChangeAspect="1"/>
        </xdr:cNvPicPr>
      </xdr:nvPicPr>
      <xdr:blipFill>
        <a:blip r:embed="rId2"/>
        <a:stretch>
          <a:fillRect/>
        </a:stretch>
      </xdr:blipFill>
      <xdr:spPr>
        <a:xfrm>
          <a:off x="3867150" y="152400"/>
          <a:ext cx="9334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A1" sqref="A1"/>
    </sheetView>
  </sheetViews>
  <sheetFormatPr defaultColWidth="9.140625" defaultRowHeight="12.75"/>
  <cols>
    <col min="1" max="1" width="9.140625" style="63" customWidth="1"/>
    <col min="2" max="2" width="10.28125" style="63" customWidth="1"/>
    <col min="3" max="3" width="10.7109375" style="63" customWidth="1"/>
    <col min="4" max="4" width="12.00390625" style="63" customWidth="1"/>
    <col min="5" max="5" width="17.8515625" style="63" bestFit="1" customWidth="1"/>
    <col min="6" max="7" width="9.140625" style="63" customWidth="1"/>
    <col min="8" max="8" width="19.7109375" style="63" customWidth="1"/>
    <col min="9" max="9" width="10.28125" style="63" customWidth="1"/>
    <col min="10" max="10" width="6.421875" style="63" customWidth="1"/>
    <col min="11" max="11" width="6.57421875" style="63" customWidth="1"/>
    <col min="12" max="16384" width="9.140625" style="63" customWidth="1"/>
  </cols>
  <sheetData>
    <row r="1" spans="1:5" ht="19.5">
      <c r="A1" s="102" t="s">
        <v>71</v>
      </c>
      <c r="B1" s="136"/>
      <c r="D1" s="136"/>
      <c r="E1" s="136"/>
    </row>
    <row r="2" spans="1:10" ht="18">
      <c r="A2" s="121" t="s">
        <v>53</v>
      </c>
      <c r="B2" s="121"/>
      <c r="C2" s="121"/>
      <c r="D2" s="121"/>
      <c r="E2" s="121"/>
      <c r="F2" s="137"/>
      <c r="G2" s="137"/>
      <c r="H2" s="137"/>
      <c r="I2" s="137"/>
      <c r="J2" s="137"/>
    </row>
    <row r="3" spans="1:10" ht="18">
      <c r="A3" s="121" t="s">
        <v>64</v>
      </c>
      <c r="B3" s="121"/>
      <c r="C3" s="121"/>
      <c r="D3" s="121"/>
      <c r="E3" s="121"/>
      <c r="F3" s="137"/>
      <c r="G3" s="137"/>
      <c r="H3" s="137"/>
      <c r="I3" s="137"/>
      <c r="J3" s="137"/>
    </row>
    <row r="6" spans="1:8" ht="14.25">
      <c r="A6" s="118"/>
      <c r="B6" s="118"/>
      <c r="C6" s="118"/>
      <c r="D6" s="118"/>
      <c r="E6" s="118"/>
      <c r="F6" s="118"/>
      <c r="G6" s="118"/>
      <c r="H6" s="118"/>
    </row>
    <row r="7" spans="1:8" ht="14.25">
      <c r="A7" s="119" t="s">
        <v>66</v>
      </c>
      <c r="B7" s="118"/>
      <c r="C7" s="118"/>
      <c r="D7" s="118"/>
      <c r="E7" s="118"/>
      <c r="F7" s="118"/>
      <c r="G7" s="138"/>
      <c r="H7" s="119" t="s">
        <v>55</v>
      </c>
    </row>
    <row r="9" spans="1:8" ht="15">
      <c r="A9" s="63" t="s">
        <v>32</v>
      </c>
      <c r="B9" s="64"/>
      <c r="C9" s="64"/>
      <c r="D9" s="64"/>
      <c r="E9" s="64"/>
      <c r="F9" s="64"/>
      <c r="G9" s="64"/>
      <c r="H9" s="65">
        <f>TOT_LTD_180</f>
        <v>218.25</v>
      </c>
    </row>
    <row r="10" spans="1:8" ht="15">
      <c r="A10" s="63" t="s">
        <v>33</v>
      </c>
      <c r="B10" s="64"/>
      <c r="C10" s="64"/>
      <c r="D10" s="64"/>
      <c r="E10" s="64"/>
      <c r="F10" s="64"/>
      <c r="G10" s="64"/>
      <c r="H10" s="65">
        <f>TOT_LTD_90</f>
        <v>270.84375</v>
      </c>
    </row>
    <row r="11" spans="1:7" ht="15">
      <c r="A11" s="64"/>
      <c r="B11" s="64"/>
      <c r="C11" s="64"/>
      <c r="D11" s="64"/>
      <c r="E11" s="64"/>
      <c r="F11" s="64"/>
      <c r="G11" s="64"/>
    </row>
    <row r="12" spans="1:7" ht="15">
      <c r="A12" s="64"/>
      <c r="B12" s="64"/>
      <c r="C12" s="64"/>
      <c r="D12" s="64"/>
      <c r="E12" s="64"/>
      <c r="F12" s="64"/>
      <c r="G12" s="64"/>
    </row>
    <row r="13" spans="1:10" ht="15">
      <c r="A13" s="64"/>
      <c r="B13" s="64"/>
      <c r="C13" s="64"/>
      <c r="D13" s="64"/>
      <c r="E13" s="64"/>
      <c r="F13" s="64"/>
      <c r="G13" s="64"/>
      <c r="J13" s="65"/>
    </row>
    <row r="14" spans="1:7" ht="18">
      <c r="A14" s="119" t="s">
        <v>67</v>
      </c>
      <c r="B14" s="118"/>
      <c r="C14" s="118"/>
      <c r="D14" s="118"/>
      <c r="E14" s="64"/>
      <c r="F14" s="64"/>
      <c r="G14" s="66"/>
    </row>
    <row r="15" spans="1:7" ht="18">
      <c r="A15" s="120" t="s">
        <v>49</v>
      </c>
      <c r="B15" s="118"/>
      <c r="C15" s="118"/>
      <c r="D15" s="118"/>
      <c r="E15" s="64"/>
      <c r="F15" s="64"/>
      <c r="G15" s="66"/>
    </row>
    <row r="16" spans="1:8" ht="15" customHeight="1">
      <c r="A16" s="63" t="s">
        <v>44</v>
      </c>
      <c r="B16" s="64"/>
      <c r="C16" s="64"/>
      <c r="D16" s="139"/>
      <c r="E16" s="140">
        <v>50000</v>
      </c>
      <c r="G16" s="141"/>
      <c r="H16" s="142">
        <v>265.2</v>
      </c>
    </row>
    <row r="17" spans="2:8" ht="15" customHeight="1">
      <c r="B17" s="63" t="s">
        <v>48</v>
      </c>
      <c r="C17" s="64"/>
      <c r="D17" s="139"/>
      <c r="E17" s="140">
        <v>50000</v>
      </c>
      <c r="G17" s="141"/>
      <c r="H17" s="142">
        <v>17.4</v>
      </c>
    </row>
    <row r="18" spans="1:8" ht="12.75">
      <c r="A18" s="144"/>
      <c r="B18" s="144"/>
      <c r="C18" s="144"/>
      <c r="D18" s="144"/>
      <c r="E18" s="144"/>
      <c r="F18" s="144"/>
      <c r="G18" s="144"/>
      <c r="H18" s="145"/>
    </row>
    <row r="19" ht="12.75">
      <c r="H19" s="142"/>
    </row>
    <row r="20" spans="1:8" ht="12.75">
      <c r="A20" s="63" t="s">
        <v>45</v>
      </c>
      <c r="E20" s="140">
        <v>20000</v>
      </c>
      <c r="H20" s="142">
        <v>106.08</v>
      </c>
    </row>
    <row r="21" spans="5:8" ht="12.75">
      <c r="E21" s="143"/>
      <c r="H21" s="142"/>
    </row>
    <row r="22" spans="1:8" ht="12.75">
      <c r="A22" s="63" t="s">
        <v>46</v>
      </c>
      <c r="E22" s="140">
        <v>10000</v>
      </c>
      <c r="H22" s="142">
        <v>7.2</v>
      </c>
    </row>
    <row r="23" ht="12" customHeight="1"/>
    <row r="25" spans="1:5" ht="12.75">
      <c r="A25" s="176" t="s">
        <v>72</v>
      </c>
      <c r="B25" s="177"/>
      <c r="C25" s="177"/>
      <c r="D25" s="177"/>
      <c r="E25" s="178"/>
    </row>
    <row r="26" spans="1:5" ht="25.5">
      <c r="A26" s="169"/>
      <c r="B26" s="169"/>
      <c r="C26" s="170" t="s">
        <v>73</v>
      </c>
      <c r="D26" s="169"/>
      <c r="E26" s="170" t="s">
        <v>74</v>
      </c>
    </row>
    <row r="27" spans="1:5" ht="12.75">
      <c r="A27" s="171" t="s">
        <v>75</v>
      </c>
      <c r="B27" s="171"/>
      <c r="C27" s="172">
        <f>H9+H16+H17+H20+H22</f>
        <v>614.13</v>
      </c>
      <c r="D27" s="171" t="s">
        <v>76</v>
      </c>
      <c r="E27" s="173">
        <v>2253</v>
      </c>
    </row>
    <row r="28" spans="1:5" ht="12.75">
      <c r="A28" s="171"/>
      <c r="B28" s="171"/>
      <c r="C28" s="174">
        <f>H10+H16+H17+H20+H22</f>
        <v>666.7237500000001</v>
      </c>
      <c r="D28" s="171" t="s">
        <v>77</v>
      </c>
      <c r="E28" s="175"/>
    </row>
  </sheetData>
  <sheetProtection selectLockedCells="1" selectUnlockedCells="1"/>
  <mergeCells count="1">
    <mergeCell ref="A25:E25"/>
  </mergeCells>
  <printOptions/>
  <pageMargins left="0.25" right="0.2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P103"/>
  <sheetViews>
    <sheetView zoomScalePageLayoutView="0" workbookViewId="0" topLeftCell="A4">
      <selection activeCell="B20" sqref="B20"/>
    </sheetView>
  </sheetViews>
  <sheetFormatPr defaultColWidth="9.140625" defaultRowHeight="12.75"/>
  <cols>
    <col min="1" max="1" width="15.7109375" style="0" customWidth="1"/>
    <col min="2" max="2" width="42.28125" style="0" customWidth="1"/>
    <col min="3" max="3" width="15.140625" style="46" customWidth="1"/>
    <col min="4" max="4" width="14.00390625" style="47" customWidth="1"/>
    <col min="5" max="5" width="15.7109375" style="0" customWidth="1"/>
    <col min="6" max="6" width="12.140625" style="4" customWidth="1"/>
    <col min="7" max="9" width="10.7109375" style="4" customWidth="1"/>
    <col min="10" max="11" width="9.140625" style="4" customWidth="1"/>
    <col min="12" max="12" width="11.57421875" style="4" customWidth="1"/>
    <col min="13" max="13" width="9.140625" style="4" customWidth="1"/>
  </cols>
  <sheetData>
    <row r="1" spans="1:13" ht="16.5" customHeight="1" thickTop="1">
      <c r="A1" s="1" t="s">
        <v>0</v>
      </c>
      <c r="B1" s="156" t="s">
        <v>68</v>
      </c>
      <c r="C1" s="3"/>
      <c r="D1"/>
      <c r="E1" s="4"/>
      <c r="M1"/>
    </row>
    <row r="2" spans="1:13" ht="15" customHeight="1">
      <c r="A2" s="1" t="s">
        <v>1</v>
      </c>
      <c r="B2" s="2" t="s">
        <v>1</v>
      </c>
      <c r="C2" s="179"/>
      <c r="D2"/>
      <c r="E2" s="4"/>
      <c r="M2"/>
    </row>
    <row r="3" spans="1:13" ht="12.75">
      <c r="A3" s="1" t="s">
        <v>2</v>
      </c>
      <c r="B3" s="2"/>
      <c r="C3" s="179"/>
      <c r="D3"/>
      <c r="E3" s="4"/>
      <c r="M3"/>
    </row>
    <row r="4" spans="1:13" ht="12.75">
      <c r="A4" s="1" t="s">
        <v>3</v>
      </c>
      <c r="B4" s="5" t="str">
        <f>Plan_Sponsor_Name</f>
        <v>SAMPLE CONFERENCE- LOSING COVERAGE</v>
      </c>
      <c r="C4" s="179"/>
      <c r="D4"/>
      <c r="E4" s="4"/>
      <c r="M4"/>
    </row>
    <row r="5" spans="1:13" ht="13.5" thickBot="1">
      <c r="A5" s="1" t="s">
        <v>1</v>
      </c>
      <c r="B5" s="5" t="s">
        <v>1</v>
      </c>
      <c r="C5" s="180"/>
      <c r="D5"/>
      <c r="E5" s="4"/>
      <c r="M5"/>
    </row>
    <row r="6" spans="1:4" ht="13.5" thickTop="1">
      <c r="A6" s="6"/>
      <c r="B6" s="7" t="s">
        <v>31</v>
      </c>
      <c r="C6" s="8"/>
      <c r="D6" s="9"/>
    </row>
    <row r="7" spans="1:4" ht="13.5" thickBot="1">
      <c r="A7" s="10"/>
      <c r="B7" s="11" t="s">
        <v>29</v>
      </c>
      <c r="C7" s="12"/>
      <c r="D7" s="13"/>
    </row>
    <row r="8" spans="1:16" ht="13.5" thickBot="1">
      <c r="A8" s="10"/>
      <c r="B8" s="14"/>
      <c r="C8" s="13"/>
      <c r="D8" s="13"/>
      <c r="N8" s="15"/>
      <c r="O8" s="15" t="s">
        <v>4</v>
      </c>
      <c r="P8" s="15" t="s">
        <v>5</v>
      </c>
    </row>
    <row r="9" spans="1:16" ht="14.25" thickBot="1" thickTop="1">
      <c r="A9" s="10"/>
      <c r="B9" s="16" t="s">
        <v>6</v>
      </c>
      <c r="C9" s="17">
        <v>42736</v>
      </c>
      <c r="D9" s="18" t="s">
        <v>1</v>
      </c>
      <c r="E9" s="4"/>
      <c r="N9" s="19" t="s">
        <v>7</v>
      </c>
      <c r="O9" s="15" t="s">
        <v>8</v>
      </c>
      <c r="P9" s="15" t="s">
        <v>8</v>
      </c>
    </row>
    <row r="10" spans="1:16" ht="14.25" thickBot="1" thickTop="1">
      <c r="A10" s="10"/>
      <c r="B10" s="20"/>
      <c r="C10" s="23" t="s">
        <v>10</v>
      </c>
      <c r="D10" s="21" t="s">
        <v>11</v>
      </c>
      <c r="F10"/>
      <c r="L10" s="22"/>
      <c r="M10" s="22"/>
      <c r="N10" s="24">
        <v>0</v>
      </c>
      <c r="O10" s="92">
        <v>0.12</v>
      </c>
      <c r="P10" s="92">
        <v>0.067</v>
      </c>
    </row>
    <row r="11" spans="1:16" ht="14.25" thickBot="1" thickTop="1">
      <c r="A11" s="10"/>
      <c r="B11" s="20" t="s">
        <v>12</v>
      </c>
      <c r="C11" s="126">
        <v>8333</v>
      </c>
      <c r="D11" s="126">
        <v>8333</v>
      </c>
      <c r="E11" s="4"/>
      <c r="L11" s="22"/>
      <c r="M11" s="22"/>
      <c r="N11" s="24">
        <v>25</v>
      </c>
      <c r="O11" s="92">
        <v>0.147</v>
      </c>
      <c r="P11" s="92">
        <v>0.094</v>
      </c>
    </row>
    <row r="12" spans="1:16" ht="13.5" thickBot="1">
      <c r="A12" s="10"/>
      <c r="B12" s="20" t="s">
        <v>13</v>
      </c>
      <c r="C12" s="128">
        <v>0.6</v>
      </c>
      <c r="D12" s="129">
        <v>0.6</v>
      </c>
      <c r="E12" s="4"/>
      <c r="F12"/>
      <c r="G12"/>
      <c r="H12"/>
      <c r="I12"/>
      <c r="J12"/>
      <c r="K12"/>
      <c r="L12"/>
      <c r="M12" s="25"/>
      <c r="N12" s="24">
        <v>30</v>
      </c>
      <c r="O12" s="92">
        <v>0.227</v>
      </c>
      <c r="P12" s="92">
        <v>0.16</v>
      </c>
    </row>
    <row r="13" spans="1:16" ht="13.5" thickBot="1">
      <c r="A13" s="10"/>
      <c r="B13" s="26" t="s">
        <v>14</v>
      </c>
      <c r="C13" s="130">
        <f>STD_Max_Earn*STD_Plan_Perc</f>
        <v>4999.8</v>
      </c>
      <c r="D13" s="131">
        <f>LTD_Plan_Perc*LTD_Max_Earn</f>
        <v>4999.8</v>
      </c>
      <c r="E13" s="4"/>
      <c r="F13"/>
      <c r="G13"/>
      <c r="H13"/>
      <c r="I13"/>
      <c r="J13"/>
      <c r="K13"/>
      <c r="L13"/>
      <c r="M13" s="27"/>
      <c r="N13" s="24">
        <v>35</v>
      </c>
      <c r="O13" s="92">
        <v>0.334</v>
      </c>
      <c r="P13" s="92">
        <v>0.227</v>
      </c>
    </row>
    <row r="14" spans="1:16" ht="13.5" thickBot="1">
      <c r="A14" s="28"/>
      <c r="B14" s="29" t="s">
        <v>15</v>
      </c>
      <c r="C14" s="124">
        <v>90</v>
      </c>
      <c r="D14" s="125">
        <v>180</v>
      </c>
      <c r="E14" s="4"/>
      <c r="F14"/>
      <c r="G14"/>
      <c r="H14"/>
      <c r="I14" s="70"/>
      <c r="J14"/>
      <c r="K14"/>
      <c r="L14"/>
      <c r="M14" s="27"/>
      <c r="N14" s="24">
        <v>40</v>
      </c>
      <c r="O14" s="92">
        <v>0.415</v>
      </c>
      <c r="P14" s="92">
        <v>0.321</v>
      </c>
    </row>
    <row r="15" spans="1:16" ht="13.5" thickBot="1">
      <c r="A15" s="28"/>
      <c r="B15" s="29" t="s">
        <v>56</v>
      </c>
      <c r="C15" s="132" t="s">
        <v>57</v>
      </c>
      <c r="D15" s="133" t="s">
        <v>57</v>
      </c>
      <c r="E15" s="4"/>
      <c r="F15"/>
      <c r="G15"/>
      <c r="H15"/>
      <c r="I15"/>
      <c r="J15"/>
      <c r="K15"/>
      <c r="L15"/>
      <c r="M15" s="27"/>
      <c r="N15" s="24">
        <v>45</v>
      </c>
      <c r="O15" s="92">
        <v>0.617</v>
      </c>
      <c r="P15" s="92">
        <v>0.481</v>
      </c>
    </row>
    <row r="16" spans="1:16" ht="14.25" thickBot="1" thickTop="1">
      <c r="A16" s="28"/>
      <c r="B16" s="30"/>
      <c r="C16" s="123"/>
      <c r="D16" s="127"/>
      <c r="E16" s="4"/>
      <c r="F16" s="67"/>
      <c r="G16" s="55" t="s">
        <v>17</v>
      </c>
      <c r="H16" s="55" t="s">
        <v>17</v>
      </c>
      <c r="I16" s="55" t="s">
        <v>17</v>
      </c>
      <c r="J16" s="32" t="s">
        <v>5</v>
      </c>
      <c r="K16" s="31" t="s">
        <v>5</v>
      </c>
      <c r="L16" s="33" t="s">
        <v>18</v>
      </c>
      <c r="M16" s="27"/>
      <c r="N16" s="34">
        <v>50</v>
      </c>
      <c r="O16" s="92">
        <v>0.802</v>
      </c>
      <c r="P16" s="92">
        <v>0.628</v>
      </c>
    </row>
    <row r="17" spans="1:16" ht="14.25" thickBot="1" thickTop="1">
      <c r="A17" s="35"/>
      <c r="B17" s="30" t="s">
        <v>1</v>
      </c>
      <c r="C17" s="52" t="s">
        <v>1</v>
      </c>
      <c r="D17" s="53" t="s">
        <v>1</v>
      </c>
      <c r="E17" s="4"/>
      <c r="F17" s="68" t="s">
        <v>8</v>
      </c>
      <c r="G17" s="56" t="s">
        <v>16</v>
      </c>
      <c r="H17" s="56" t="s">
        <v>16</v>
      </c>
      <c r="I17" s="56" t="s">
        <v>19</v>
      </c>
      <c r="J17" s="36" t="s">
        <v>16</v>
      </c>
      <c r="K17" s="37" t="s">
        <v>16</v>
      </c>
      <c r="L17" s="38" t="s">
        <v>19</v>
      </c>
      <c r="M17" s="27"/>
      <c r="N17" s="34">
        <v>55</v>
      </c>
      <c r="O17" s="92">
        <v>0.963</v>
      </c>
      <c r="P17" s="92">
        <v>0.776</v>
      </c>
    </row>
    <row r="18" spans="1:16" ht="14.25" thickBot="1" thickTop="1">
      <c r="A18" s="4"/>
      <c r="B18" s="4"/>
      <c r="C18" s="39"/>
      <c r="D18" s="40"/>
      <c r="E18" s="4"/>
      <c r="F18" s="68" t="s">
        <v>20</v>
      </c>
      <c r="G18" s="56" t="s">
        <v>21</v>
      </c>
      <c r="H18" s="56" t="s">
        <v>22</v>
      </c>
      <c r="I18" s="56" t="s">
        <v>23</v>
      </c>
      <c r="J18" s="36" t="s">
        <v>21</v>
      </c>
      <c r="K18" s="37" t="s">
        <v>22</v>
      </c>
      <c r="L18" s="38" t="s">
        <v>23</v>
      </c>
      <c r="M18" s="41"/>
      <c r="N18" s="34">
        <v>60</v>
      </c>
      <c r="O18" s="92">
        <v>0.963</v>
      </c>
      <c r="P18" s="92">
        <v>0.776</v>
      </c>
    </row>
    <row r="19" spans="1:16" ht="12.75">
      <c r="A19" s="146" t="s">
        <v>28</v>
      </c>
      <c r="B19" s="147" t="s">
        <v>65</v>
      </c>
      <c r="C19" s="148" t="s">
        <v>70</v>
      </c>
      <c r="D19" s="149" t="s">
        <v>25</v>
      </c>
      <c r="E19" s="150" t="s">
        <v>26</v>
      </c>
      <c r="F19" s="106" t="s">
        <v>27</v>
      </c>
      <c r="G19" s="107"/>
      <c r="H19" s="107"/>
      <c r="I19" s="107"/>
      <c r="J19" s="108"/>
      <c r="K19" s="109"/>
      <c r="L19" s="110"/>
      <c r="M19" s="27"/>
      <c r="N19" s="24">
        <v>65</v>
      </c>
      <c r="O19" s="111">
        <v>1.203</v>
      </c>
      <c r="P19" s="111">
        <v>0.963</v>
      </c>
    </row>
    <row r="20" spans="1:13" s="115" customFormat="1" ht="15">
      <c r="A20" s="162"/>
      <c r="B20" s="165" t="s">
        <v>78</v>
      </c>
      <c r="C20" s="163">
        <v>0.5</v>
      </c>
      <c r="D20" s="166">
        <v>21287</v>
      </c>
      <c r="E20" s="168">
        <v>28125</v>
      </c>
      <c r="F20" s="112">
        <f>INT((VALUE(Plan_Eff_Date)-(VALUE(Birth_Date)))/365.25)</f>
        <v>58</v>
      </c>
      <c r="G20" s="113">
        <f>IF((Annual_Earnings/12*STD_Plan_Perc)&gt;STD_Max_Plan,STD_Max_Plan,Annual_Earnings/12*STD_Plan_Perc)</f>
        <v>1406.25</v>
      </c>
      <c r="H20" s="113">
        <f>IF((Annual_Earnings/12)&gt;STD_Max_Earn,STD_Max_Earn,Annual_Earnings/12)</f>
        <v>2343.75</v>
      </c>
      <c r="I20" s="114">
        <f>((LOOKUP(F20,Ageband,STD_Plan_Rate))*(H20/100))*12</f>
        <v>270.84375</v>
      </c>
      <c r="J20" s="113">
        <f>IF((Annual_Earnings/12*LTD_Plan_Perc)&gt;LTD_Max_Plan,LTD_Max_Plan,Annual_Earnings/12*LTD_Plan_Perc)</f>
        <v>1406.25</v>
      </c>
      <c r="K20" s="113">
        <f>IF((Annual_Earnings/12)&gt;LTD_Max_Earn,LTD_Max_Earn,Annual_Earnings/12)</f>
        <v>2343.75</v>
      </c>
      <c r="L20" s="114">
        <f>((LOOKUP(F20,Ageband,LTD_Plan_Rate)*(K20/100)))*12</f>
        <v>218.25</v>
      </c>
      <c r="M20" s="116"/>
    </row>
    <row r="21" spans="1:13" ht="12.75">
      <c r="A21" s="50"/>
      <c r="C21" s="51"/>
      <c r="D21" s="160"/>
      <c r="E21" s="161"/>
      <c r="F21" s="42"/>
      <c r="G21" s="43"/>
      <c r="H21" s="43"/>
      <c r="I21" s="44"/>
      <c r="J21" s="43"/>
      <c r="K21" s="43"/>
      <c r="L21" s="44"/>
      <c r="M21" s="45"/>
    </row>
    <row r="22" spans="1:13" ht="13.5" thickBot="1">
      <c r="A22" s="58"/>
      <c r="B22" s="58"/>
      <c r="C22" s="59"/>
      <c r="D22" s="60"/>
      <c r="E22" s="58"/>
      <c r="F22" s="61"/>
      <c r="G22" s="61"/>
      <c r="H22" s="61"/>
      <c r="I22" s="61"/>
      <c r="J22" s="61"/>
      <c r="K22" s="61"/>
      <c r="L22" s="62"/>
      <c r="M22" s="45"/>
    </row>
    <row r="23" spans="2:13" ht="12.75">
      <c r="B23" s="57" t="s">
        <v>30</v>
      </c>
      <c r="D23" s="54"/>
      <c r="I23" s="45">
        <f>SUM(I20:I22)</f>
        <v>270.84375</v>
      </c>
      <c r="L23" s="45">
        <f>SUM(L20:L22)</f>
        <v>218.25</v>
      </c>
      <c r="M23" s="45"/>
    </row>
    <row r="24" spans="4:13" ht="12.75">
      <c r="D24" s="54"/>
      <c r="L24" s="45"/>
      <c r="M24" s="45"/>
    </row>
    <row r="25" spans="2:13" ht="90">
      <c r="B25" s="122" t="s">
        <v>58</v>
      </c>
      <c r="D25" s="54"/>
      <c r="L25" s="45"/>
      <c r="M25" s="45"/>
    </row>
    <row r="26" spans="4:13" ht="12.75">
      <c r="D26" s="54"/>
      <c r="L26" s="45"/>
      <c r="M26" s="45"/>
    </row>
    <row r="27" spans="12:13" ht="12.75">
      <c r="L27" s="45"/>
      <c r="M27" s="45"/>
    </row>
    <row r="28" spans="12:13" ht="12.75">
      <c r="L28" s="45"/>
      <c r="M28" s="45"/>
    </row>
    <row r="29" spans="12:13" ht="12.75">
      <c r="L29" s="45"/>
      <c r="M29" s="45"/>
    </row>
    <row r="30" spans="12:13" ht="12.75">
      <c r="L30" s="45"/>
      <c r="M30" s="45"/>
    </row>
    <row r="31" spans="12:13" ht="12.75">
      <c r="L31" s="45"/>
      <c r="M31" s="45"/>
    </row>
    <row r="32" spans="3:13" ht="15">
      <c r="C32" s="157"/>
      <c r="L32" s="45"/>
      <c r="M32" s="45"/>
    </row>
    <row r="33" spans="3:13" ht="15">
      <c r="C33" s="157"/>
      <c r="L33" s="45"/>
      <c r="M33" s="45"/>
    </row>
    <row r="34" spans="3:13" ht="15">
      <c r="C34" s="157"/>
      <c r="L34" s="45"/>
      <c r="M34" s="45"/>
    </row>
    <row r="35" spans="3:13" ht="15">
      <c r="C35" s="157"/>
      <c r="L35" s="45"/>
      <c r="M35" s="45"/>
    </row>
    <row r="36" spans="3:13" ht="15">
      <c r="C36" s="157"/>
      <c r="D36" s="158"/>
      <c r="L36" s="45"/>
      <c r="M36" s="45"/>
    </row>
    <row r="37" spans="3:13" ht="15">
      <c r="C37" s="157"/>
      <c r="D37" s="158"/>
      <c r="L37" s="45"/>
      <c r="M37" s="45"/>
    </row>
    <row r="38" spans="3:13" ht="15">
      <c r="C38" s="157"/>
      <c r="L38" s="45"/>
      <c r="M38" s="45"/>
    </row>
    <row r="39" spans="3:13" ht="15">
      <c r="C39" s="157"/>
      <c r="L39" s="45"/>
      <c r="M39" s="45"/>
    </row>
    <row r="40" spans="3:13" ht="15">
      <c r="C40" s="157"/>
      <c r="L40" s="45"/>
      <c r="M40" s="45"/>
    </row>
    <row r="41" spans="3:13" ht="15">
      <c r="C41" s="157"/>
      <c r="L41" s="45"/>
      <c r="M41" s="45"/>
    </row>
    <row r="42" spans="3:13" ht="15">
      <c r="C42" s="157"/>
      <c r="L42" s="45"/>
      <c r="M42" s="45"/>
    </row>
    <row r="43" spans="3:13" ht="15">
      <c r="C43" s="157"/>
      <c r="L43" s="45"/>
      <c r="M43" s="45"/>
    </row>
    <row r="44" spans="3:13" ht="15">
      <c r="C44" s="157"/>
      <c r="L44" s="45"/>
      <c r="M44" s="45"/>
    </row>
    <row r="45" spans="12:13" ht="12.75">
      <c r="L45" s="45"/>
      <c r="M45" s="45"/>
    </row>
    <row r="46" spans="12:13" ht="12.75">
      <c r="L46" s="45"/>
      <c r="M46" s="45"/>
    </row>
    <row r="47" spans="12:13" ht="12.75">
      <c r="L47" s="45"/>
      <c r="M47" s="45"/>
    </row>
    <row r="48" spans="12:13" ht="12.75">
      <c r="L48" s="45"/>
      <c r="M48" s="45"/>
    </row>
    <row r="49" spans="12:13" ht="12.75">
      <c r="L49" s="45"/>
      <c r="M49" s="45"/>
    </row>
    <row r="50" spans="12:13" ht="12.75">
      <c r="L50" s="45"/>
      <c r="M50" s="45"/>
    </row>
    <row r="51" spans="12:13" ht="12.75">
      <c r="L51" s="45"/>
      <c r="M51" s="45"/>
    </row>
    <row r="52" spans="12:13" ht="12.75">
      <c r="L52" s="45"/>
      <c r="M52" s="45"/>
    </row>
    <row r="53" spans="12:13" ht="12.75">
      <c r="L53" s="45"/>
      <c r="M53" s="45"/>
    </row>
    <row r="54" spans="12:13" ht="12.75">
      <c r="L54" s="45"/>
      <c r="M54" s="45"/>
    </row>
    <row r="55" spans="12:13" ht="12.75">
      <c r="L55" s="45"/>
      <c r="M55" s="45"/>
    </row>
    <row r="56" spans="12:13" ht="12.75">
      <c r="L56" s="45"/>
      <c r="M56" s="45"/>
    </row>
    <row r="57" spans="12:13" ht="12.75">
      <c r="L57" s="45"/>
      <c r="M57" s="45"/>
    </row>
    <row r="58" spans="12:13" ht="12.75">
      <c r="L58" s="45"/>
      <c r="M58" s="45"/>
    </row>
    <row r="59" spans="12:13" ht="12.75">
      <c r="L59" s="45"/>
      <c r="M59" s="45"/>
    </row>
    <row r="60" spans="12:13" ht="12.75">
      <c r="L60" s="45"/>
      <c r="M60" s="45"/>
    </row>
    <row r="61" spans="12:13" ht="12.75">
      <c r="L61" s="45"/>
      <c r="M61" s="45"/>
    </row>
    <row r="62" spans="12:13" ht="12.75">
      <c r="L62" s="45"/>
      <c r="M62" s="45"/>
    </row>
    <row r="63" spans="12:13" ht="12.75">
      <c r="L63" s="45"/>
      <c r="M63" s="45"/>
    </row>
    <row r="64" spans="12:13" ht="12.75">
      <c r="L64" s="45"/>
      <c r="M64" s="45"/>
    </row>
    <row r="65" spans="12:13" ht="12.75">
      <c r="L65" s="45"/>
      <c r="M65" s="45"/>
    </row>
    <row r="66" spans="12:13" ht="12.75">
      <c r="L66" s="45"/>
      <c r="M66" s="45"/>
    </row>
    <row r="67" spans="12:13" ht="12.75">
      <c r="L67" s="45"/>
      <c r="M67" s="45"/>
    </row>
    <row r="68" spans="12:13" ht="12.75">
      <c r="L68" s="45"/>
      <c r="M68" s="45"/>
    </row>
    <row r="69" spans="12:13" ht="12.75">
      <c r="L69" s="45"/>
      <c r="M69" s="45"/>
    </row>
    <row r="70" spans="12:13" ht="12.75">
      <c r="L70" s="45"/>
      <c r="M70" s="45"/>
    </row>
    <row r="71" spans="12:13" ht="12.75">
      <c r="L71" s="45"/>
      <c r="M71" s="45"/>
    </row>
    <row r="72" spans="12:13" ht="12.75">
      <c r="L72" s="45"/>
      <c r="M72" s="45"/>
    </row>
    <row r="73" spans="12:13" ht="12.75">
      <c r="L73" s="45"/>
      <c r="M73" s="45"/>
    </row>
    <row r="74" spans="12:13" ht="12.75">
      <c r="L74" s="45"/>
      <c r="M74" s="45"/>
    </row>
    <row r="75" spans="12:13" ht="12.75">
      <c r="L75" s="45"/>
      <c r="M75" s="45"/>
    </row>
    <row r="76" spans="12:13" ht="12.75">
      <c r="L76" s="45"/>
      <c r="M76" s="45"/>
    </row>
    <row r="77" spans="12:13" ht="12.75">
      <c r="L77" s="45"/>
      <c r="M77" s="45"/>
    </row>
    <row r="78" spans="12:13" ht="12.75">
      <c r="L78" s="45"/>
      <c r="M78" s="45"/>
    </row>
    <row r="79" spans="12:13" ht="12.75">
      <c r="L79" s="45"/>
      <c r="M79" s="45"/>
    </row>
    <row r="80" spans="12:13" ht="12.75">
      <c r="L80" s="45"/>
      <c r="M80" s="45"/>
    </row>
    <row r="81" spans="12:13" ht="12.75">
      <c r="L81" s="45"/>
      <c r="M81" s="45"/>
    </row>
    <row r="82" spans="12:13" ht="12.75">
      <c r="L82" s="45"/>
      <c r="M82" s="45"/>
    </row>
    <row r="83" spans="12:13" ht="12.75">
      <c r="L83" s="45"/>
      <c r="M83" s="45"/>
    </row>
    <row r="84" spans="12:13" ht="12.75">
      <c r="L84" s="45"/>
      <c r="M84" s="45"/>
    </row>
    <row r="85" spans="12:13" ht="12.75">
      <c r="L85" s="45"/>
      <c r="M85" s="45"/>
    </row>
    <row r="86" spans="12:13" ht="12.75">
      <c r="L86" s="45"/>
      <c r="M86" s="45"/>
    </row>
    <row r="87" spans="12:13" ht="12.75">
      <c r="L87" s="45"/>
      <c r="M87" s="45"/>
    </row>
    <row r="88" spans="12:13" ht="12.75">
      <c r="L88" s="45"/>
      <c r="M88" s="45"/>
    </row>
    <row r="89" spans="12:13" ht="12.75">
      <c r="L89" s="45"/>
      <c r="M89" s="45"/>
    </row>
    <row r="90" spans="12:13" ht="12.75">
      <c r="L90" s="45"/>
      <c r="M90" s="45"/>
    </row>
    <row r="91" spans="12:13" ht="12.75">
      <c r="L91" s="45"/>
      <c r="M91" s="45"/>
    </row>
    <row r="92" spans="12:13" ht="12.75">
      <c r="L92" s="45"/>
      <c r="M92" s="45"/>
    </row>
    <row r="93" spans="12:13" ht="12.75">
      <c r="L93" s="45"/>
      <c r="M93" s="45"/>
    </row>
    <row r="94" spans="12:13" ht="12.75">
      <c r="L94" s="45"/>
      <c r="M94" s="45"/>
    </row>
    <row r="95" spans="12:13" ht="12.75">
      <c r="L95" s="45"/>
      <c r="M95" s="45"/>
    </row>
    <row r="96" spans="12:13" ht="12.75">
      <c r="L96" s="45"/>
      <c r="M96" s="45"/>
    </row>
    <row r="97" spans="12:13" ht="12.75">
      <c r="L97" s="45"/>
      <c r="M97" s="45"/>
    </row>
    <row r="98" spans="12:13" ht="12.75">
      <c r="L98" s="45"/>
      <c r="M98" s="45"/>
    </row>
    <row r="99" spans="12:13" ht="12.75">
      <c r="L99" s="45"/>
      <c r="M99" s="45"/>
    </row>
    <row r="100" spans="12:13" ht="12.75">
      <c r="L100" s="45"/>
      <c r="M100" s="45"/>
    </row>
    <row r="101" spans="12:13" ht="12.75">
      <c r="L101" s="45"/>
      <c r="M101" s="45"/>
    </row>
    <row r="102" spans="12:13" ht="12.75">
      <c r="L102" s="48"/>
      <c r="M102" s="45"/>
    </row>
    <row r="103" ht="12.75">
      <c r="M103" s="48"/>
    </row>
  </sheetData>
  <sheetProtection selectLockedCells="1" selectUnlockedCells="1"/>
  <mergeCells count="1">
    <mergeCell ref="C2:C5"/>
  </mergeCells>
  <printOptions/>
  <pageMargins left="0.75" right="0.75" top="1" bottom="1" header="0.5" footer="0.5"/>
  <pageSetup horizontalDpi="600" verticalDpi="600" orientation="landscape" paperSize="5" scale="70" r:id="rId2"/>
  <drawing r:id="rId1"/>
</worksheet>
</file>

<file path=xl/worksheets/sheet3.xml><?xml version="1.0" encoding="utf-8"?>
<worksheet xmlns="http://schemas.openxmlformats.org/spreadsheetml/2006/main" xmlns:r="http://schemas.openxmlformats.org/officeDocument/2006/relationships">
  <sheetPr codeName="Sheet8"/>
  <dimension ref="A1:M25"/>
  <sheetViews>
    <sheetView zoomScalePageLayoutView="0" workbookViewId="0" topLeftCell="A1">
      <selection activeCell="B19" sqref="B19"/>
    </sheetView>
  </sheetViews>
  <sheetFormatPr defaultColWidth="9.140625" defaultRowHeight="12.75"/>
  <cols>
    <col min="1" max="1" width="15.7109375" style="0" customWidth="1"/>
    <col min="2" max="2" width="42.28125" style="0" customWidth="1"/>
    <col min="3" max="3" width="15.140625" style="46" customWidth="1"/>
    <col min="4" max="4" width="14.00390625" style="47" customWidth="1"/>
    <col min="5" max="5" width="15.7109375" style="0" customWidth="1"/>
    <col min="6" max="6" width="12.140625" style="4" customWidth="1"/>
    <col min="7" max="8" width="13.57421875" style="4" customWidth="1"/>
    <col min="9" max="9" width="9.140625" style="4" customWidth="1"/>
  </cols>
  <sheetData>
    <row r="1" spans="1:13" ht="16.5" customHeight="1" thickBot="1" thickTop="1">
      <c r="A1" s="1" t="s">
        <v>0</v>
      </c>
      <c r="B1" s="156" t="s">
        <v>69</v>
      </c>
      <c r="C1" s="3"/>
      <c r="D1"/>
      <c r="E1" s="4"/>
      <c r="I1"/>
      <c r="L1" s="15"/>
      <c r="M1" s="15" t="s">
        <v>43</v>
      </c>
    </row>
    <row r="2" spans="1:13" ht="15" customHeight="1">
      <c r="A2" s="1" t="s">
        <v>1</v>
      </c>
      <c r="B2" s="2" t="s">
        <v>1</v>
      </c>
      <c r="C2" s="179"/>
      <c r="D2"/>
      <c r="E2" s="4"/>
      <c r="I2"/>
      <c r="L2" s="19" t="s">
        <v>7</v>
      </c>
      <c r="M2" s="15" t="s">
        <v>9</v>
      </c>
    </row>
    <row r="3" spans="1:13" ht="13.5" thickBot="1">
      <c r="A3" s="1" t="s">
        <v>2</v>
      </c>
      <c r="B3" s="2"/>
      <c r="C3" s="179"/>
      <c r="D3"/>
      <c r="E3" s="4"/>
      <c r="I3"/>
      <c r="L3" s="24">
        <v>0</v>
      </c>
      <c r="M3" s="92">
        <v>0.048</v>
      </c>
    </row>
    <row r="4" spans="1:13" ht="13.5" thickBot="1">
      <c r="A4" s="1" t="s">
        <v>3</v>
      </c>
      <c r="B4" s="5" t="str">
        <f>Plan_Sponsor_Name</f>
        <v>SAMPLE CONFERENCE- LOSING COVERAGE</v>
      </c>
      <c r="C4" s="179"/>
      <c r="D4"/>
      <c r="E4" s="4"/>
      <c r="I4"/>
      <c r="L4" s="24">
        <v>25</v>
      </c>
      <c r="M4" s="92">
        <v>0.048</v>
      </c>
    </row>
    <row r="5" spans="1:13" ht="13.5" thickBot="1">
      <c r="A5" s="1" t="s">
        <v>1</v>
      </c>
      <c r="B5" s="5" t="s">
        <v>1</v>
      </c>
      <c r="C5" s="180"/>
      <c r="D5"/>
      <c r="E5" s="4"/>
      <c r="I5"/>
      <c r="L5" s="24">
        <v>30</v>
      </c>
      <c r="M5" s="92">
        <v>0.053</v>
      </c>
    </row>
    <row r="6" spans="1:13" ht="14.25" thickBot="1" thickTop="1">
      <c r="A6" s="6"/>
      <c r="B6" s="7" t="s">
        <v>34</v>
      </c>
      <c r="C6" s="8"/>
      <c r="D6" s="73"/>
      <c r="L6" s="24">
        <v>35</v>
      </c>
      <c r="M6" s="92">
        <v>0.065</v>
      </c>
    </row>
    <row r="7" spans="1:13" ht="13.5" thickBot="1">
      <c r="A7" s="10"/>
      <c r="B7" s="11" t="s">
        <v>35</v>
      </c>
      <c r="C7" s="12"/>
      <c r="D7" s="73"/>
      <c r="L7" s="24">
        <v>40</v>
      </c>
      <c r="M7" s="92">
        <v>0.1</v>
      </c>
    </row>
    <row r="8" spans="1:13" ht="13.5" thickBot="1">
      <c r="A8" s="10"/>
      <c r="B8" s="14"/>
      <c r="C8" s="71"/>
      <c r="D8" s="73"/>
      <c r="L8" s="24">
        <v>45</v>
      </c>
      <c r="M8" s="92">
        <v>0.171</v>
      </c>
    </row>
    <row r="9" spans="1:13" ht="14.25" customHeight="1" thickBot="1" thickTop="1">
      <c r="A9" s="10"/>
      <c r="B9" s="80" t="s">
        <v>6</v>
      </c>
      <c r="C9" s="93">
        <v>42736</v>
      </c>
      <c r="D9" s="74"/>
      <c r="E9" s="4"/>
      <c r="L9" s="34">
        <v>50</v>
      </c>
      <c r="M9" s="92">
        <v>0.288</v>
      </c>
    </row>
    <row r="10" spans="1:13" ht="14.25" customHeight="1" thickBot="1">
      <c r="A10" s="10"/>
      <c r="B10" s="81" t="s">
        <v>39</v>
      </c>
      <c r="C10" s="94">
        <v>50000</v>
      </c>
      <c r="D10" s="74"/>
      <c r="F10"/>
      <c r="I10" s="22"/>
      <c r="L10" s="34">
        <v>55</v>
      </c>
      <c r="M10" s="92">
        <v>0.442</v>
      </c>
    </row>
    <row r="11" spans="1:13" ht="14.25" customHeight="1" thickBot="1">
      <c r="A11" s="10"/>
      <c r="B11" s="81" t="s">
        <v>51</v>
      </c>
      <c r="C11" s="94">
        <v>50000</v>
      </c>
      <c r="D11" s="74"/>
      <c r="F11"/>
      <c r="I11" s="22"/>
      <c r="L11" s="34">
        <v>60</v>
      </c>
      <c r="M11" s="92">
        <v>0.688</v>
      </c>
    </row>
    <row r="12" spans="1:13" ht="14.25" customHeight="1" thickBot="1">
      <c r="A12" s="10"/>
      <c r="B12" s="81" t="s">
        <v>36</v>
      </c>
      <c r="C12" s="104"/>
      <c r="D12" s="75"/>
      <c r="E12" s="4"/>
      <c r="I12" s="22"/>
      <c r="L12" s="34">
        <v>64</v>
      </c>
      <c r="M12" s="92">
        <v>0.688</v>
      </c>
    </row>
    <row r="13" spans="1:13" ht="14.25" customHeight="1" thickBot="1" thickTop="1">
      <c r="A13" s="10"/>
      <c r="B13" s="81" t="s">
        <v>50</v>
      </c>
      <c r="C13" s="105"/>
      <c r="D13" s="75"/>
      <c r="E13" s="4"/>
      <c r="I13" s="22"/>
      <c r="L13" s="34">
        <v>65</v>
      </c>
      <c r="M13" s="92">
        <v>1.386</v>
      </c>
    </row>
    <row r="14" spans="1:13" ht="14.25" customHeight="1" thickBot="1" thickTop="1">
      <c r="A14" s="28"/>
      <c r="B14" s="85"/>
      <c r="C14" s="100"/>
      <c r="D14" s="79"/>
      <c r="E14" s="4"/>
      <c r="F14"/>
      <c r="G14"/>
      <c r="H14"/>
      <c r="I14" s="27"/>
      <c r="L14" s="34">
        <v>66</v>
      </c>
      <c r="M14" s="92">
        <v>1.452</v>
      </c>
    </row>
    <row r="15" spans="1:13" ht="14.25" thickBot="1" thickTop="1">
      <c r="A15" s="28"/>
      <c r="B15" s="85"/>
      <c r="C15" s="86"/>
      <c r="D15" s="78"/>
      <c r="E15" s="4"/>
      <c r="F15" s="67"/>
      <c r="G15" s="87" t="s">
        <v>47</v>
      </c>
      <c r="H15" s="88" t="s">
        <v>47</v>
      </c>
      <c r="I15" s="27"/>
      <c r="L15" s="34">
        <v>67</v>
      </c>
      <c r="M15" s="92">
        <v>1.616</v>
      </c>
    </row>
    <row r="16" spans="1:13" ht="14.25" thickBot="1" thickTop="1">
      <c r="A16" s="35"/>
      <c r="B16" s="30" t="s">
        <v>1</v>
      </c>
      <c r="C16" s="72" t="s">
        <v>1</v>
      </c>
      <c r="D16" s="78"/>
      <c r="E16" s="4"/>
      <c r="F16" s="68" t="s">
        <v>8</v>
      </c>
      <c r="G16" s="87" t="s">
        <v>1</v>
      </c>
      <c r="H16" s="88" t="s">
        <v>48</v>
      </c>
      <c r="I16" s="27"/>
      <c r="L16" s="34">
        <v>68</v>
      </c>
      <c r="M16" s="103">
        <v>1.794</v>
      </c>
    </row>
    <row r="17" spans="1:13" ht="14.25" thickBot="1" thickTop="1">
      <c r="A17" s="4"/>
      <c r="B17" s="4"/>
      <c r="C17" s="39"/>
      <c r="D17" s="40"/>
      <c r="E17" s="4"/>
      <c r="F17" s="68" t="s">
        <v>20</v>
      </c>
      <c r="G17" s="89" t="s">
        <v>37</v>
      </c>
      <c r="H17" s="90" t="s">
        <v>21</v>
      </c>
      <c r="I17" s="41"/>
      <c r="L17" s="34">
        <v>69</v>
      </c>
      <c r="M17" s="103">
        <v>1.998</v>
      </c>
    </row>
    <row r="18" spans="1:13" ht="13.5" thickBot="1">
      <c r="A18" s="146" t="s">
        <v>28</v>
      </c>
      <c r="B18" s="147" t="s">
        <v>65</v>
      </c>
      <c r="C18" s="148" t="s">
        <v>70</v>
      </c>
      <c r="D18" s="149" t="s">
        <v>25</v>
      </c>
      <c r="E18" s="150" t="s">
        <v>26</v>
      </c>
      <c r="F18" s="69" t="s">
        <v>27</v>
      </c>
      <c r="G18" s="95" t="s">
        <v>23</v>
      </c>
      <c r="H18" s="96" t="s">
        <v>23</v>
      </c>
      <c r="I18" s="27"/>
      <c r="L18" s="34">
        <v>70</v>
      </c>
      <c r="M18" s="103">
        <v>2.223</v>
      </c>
    </row>
    <row r="19" spans="1:13" ht="15.75" thickBot="1">
      <c r="A19" s="50"/>
      <c r="B19" s="165" t="s">
        <v>78</v>
      </c>
      <c r="C19" s="163">
        <v>0.5</v>
      </c>
      <c r="D19" s="164">
        <v>21287</v>
      </c>
      <c r="E19" s="168">
        <v>28125</v>
      </c>
      <c r="F19" s="42">
        <f>INT((VALUE(Plan_Eff_Date)-(VALUE(Birth_Date)))/365.25)</f>
        <v>58</v>
      </c>
      <c r="G19" s="49">
        <f>((((LOOKUP(F19,Life_Ageband,EE_Plan_Rate))*(Sel_Flt_Amt)))/1000)*12</f>
        <v>265.20000000000005</v>
      </c>
      <c r="H19" s="44">
        <f>((Sel_Flt_ADD*0.029)/1000)*12</f>
        <v>17.4</v>
      </c>
      <c r="I19" s="45"/>
      <c r="L19" s="34"/>
      <c r="M19" s="103"/>
    </row>
    <row r="20" spans="1:13" ht="13.5" thickBot="1">
      <c r="A20" s="50"/>
      <c r="C20" s="117"/>
      <c r="D20" s="160"/>
      <c r="E20" s="161"/>
      <c r="F20" s="42"/>
      <c r="G20" s="49"/>
      <c r="H20" s="44"/>
      <c r="I20" s="45"/>
      <c r="L20" s="34"/>
      <c r="M20" s="103"/>
    </row>
    <row r="21" spans="1:8" ht="13.5" thickBot="1">
      <c r="A21" s="58"/>
      <c r="B21" s="58"/>
      <c r="C21" s="59"/>
      <c r="D21" s="60"/>
      <c r="E21" s="58"/>
      <c r="F21" s="61"/>
      <c r="G21" s="61"/>
      <c r="H21" s="61"/>
    </row>
    <row r="22" spans="2:8" ht="12.75">
      <c r="B22" s="57" t="s">
        <v>30</v>
      </c>
      <c r="D22" s="54"/>
      <c r="E22" s="151"/>
      <c r="G22" s="45">
        <f>SUM(G19:G21)</f>
        <v>265.20000000000005</v>
      </c>
      <c r="H22" s="45">
        <f>SUM(H19:H21)</f>
        <v>17.4</v>
      </c>
    </row>
    <row r="23" ht="12.75">
      <c r="D23" s="54"/>
    </row>
    <row r="24" ht="12.75">
      <c r="D24" s="54"/>
    </row>
    <row r="25" spans="2:4" ht="15">
      <c r="B25" s="134" t="s">
        <v>54</v>
      </c>
      <c r="D25" s="54"/>
    </row>
  </sheetData>
  <sheetProtection selectLockedCells="1" selectUnlockedCells="1"/>
  <mergeCells count="1">
    <mergeCell ref="C2:C5"/>
  </mergeCells>
  <dataValidations count="2">
    <dataValidation type="list" allowBlank="1" showInputMessage="1" showErrorMessage="1" sqref="C12:C13">
      <formula1>Perc_Comp</formula1>
    </dataValidation>
    <dataValidation type="list" allowBlank="1" showInputMessage="1" showErrorMessage="1" sqref="C10:C11">
      <formula1>Flat_Option</formula1>
    </dataValidation>
  </dataValidations>
  <printOptions/>
  <pageMargins left="0.75" right="0.75" top="1" bottom="1" header="0.5" footer="0.5"/>
  <pageSetup horizontalDpi="600" verticalDpi="600" orientation="landscape" paperSize="5" scale="65" r:id="rId2"/>
  <drawing r:id="rId1"/>
</worksheet>
</file>

<file path=xl/worksheets/sheet4.xml><?xml version="1.0" encoding="utf-8"?>
<worksheet xmlns="http://schemas.openxmlformats.org/spreadsheetml/2006/main" xmlns:r="http://schemas.openxmlformats.org/officeDocument/2006/relationships">
  <sheetPr codeName="Sheet3"/>
  <dimension ref="A1:K29"/>
  <sheetViews>
    <sheetView zoomScalePageLayoutView="0" workbookViewId="0" topLeftCell="A12">
      <selection activeCell="B17" sqref="B17"/>
    </sheetView>
  </sheetViews>
  <sheetFormatPr defaultColWidth="9.140625" defaultRowHeight="12.75"/>
  <cols>
    <col min="1" max="1" width="15.7109375" style="0" customWidth="1"/>
    <col min="2" max="2" width="42.28125" style="0" customWidth="1"/>
    <col min="3" max="3" width="15.140625" style="46" customWidth="1"/>
    <col min="4" max="4" width="14.00390625" style="47" customWidth="1"/>
    <col min="5" max="5" width="15.7109375" style="0" customWidth="1"/>
    <col min="6" max="6" width="12.140625" style="4" customWidth="1"/>
    <col min="7" max="7" width="10.7109375" style="4" customWidth="1"/>
  </cols>
  <sheetData>
    <row r="1" spans="1:11" ht="16.5" customHeight="1" thickBot="1" thickTop="1">
      <c r="A1" s="1" t="s">
        <v>0</v>
      </c>
      <c r="B1" s="156" t="s">
        <v>69</v>
      </c>
      <c r="C1" s="3"/>
      <c r="D1"/>
      <c r="E1" s="4"/>
      <c r="J1" s="15"/>
      <c r="K1" s="15" t="s">
        <v>38</v>
      </c>
    </row>
    <row r="2" spans="1:11" ht="15" customHeight="1">
      <c r="A2" s="1" t="s">
        <v>1</v>
      </c>
      <c r="B2" s="2" t="s">
        <v>1</v>
      </c>
      <c r="C2" s="179"/>
      <c r="D2"/>
      <c r="E2" s="4"/>
      <c r="J2" s="19" t="s">
        <v>7</v>
      </c>
      <c r="K2" s="15" t="s">
        <v>9</v>
      </c>
    </row>
    <row r="3" spans="1:11" ht="13.5" thickBot="1">
      <c r="A3" s="1" t="s">
        <v>2</v>
      </c>
      <c r="B3" s="2"/>
      <c r="C3" s="179"/>
      <c r="D3"/>
      <c r="E3" s="4"/>
      <c r="J3" s="24">
        <v>0</v>
      </c>
      <c r="K3" s="92">
        <v>0.048</v>
      </c>
    </row>
    <row r="4" spans="1:11" ht="13.5" thickBot="1">
      <c r="A4" s="1" t="s">
        <v>3</v>
      </c>
      <c r="B4" s="5" t="str">
        <f>Plan_Sponsor_Name</f>
        <v>SAMPLE CONFERENCE- LOSING COVERAGE</v>
      </c>
      <c r="C4" s="179"/>
      <c r="D4"/>
      <c r="E4" s="4"/>
      <c r="J4" s="24">
        <v>25</v>
      </c>
      <c r="K4" s="92">
        <v>0.048</v>
      </c>
    </row>
    <row r="5" spans="1:11" ht="13.5" thickBot="1">
      <c r="A5" s="1" t="s">
        <v>1</v>
      </c>
      <c r="B5" s="5" t="s">
        <v>1</v>
      </c>
      <c r="C5" s="180"/>
      <c r="D5"/>
      <c r="E5" s="4"/>
      <c r="J5" s="24">
        <v>30</v>
      </c>
      <c r="K5" s="92">
        <v>0.053</v>
      </c>
    </row>
    <row r="6" spans="1:11" ht="14.25" thickBot="1" thickTop="1">
      <c r="A6" s="6"/>
      <c r="B6" s="7" t="s">
        <v>34</v>
      </c>
      <c r="C6" s="8"/>
      <c r="D6" s="73"/>
      <c r="J6" s="24">
        <v>35</v>
      </c>
      <c r="K6" s="92">
        <v>0.065</v>
      </c>
    </row>
    <row r="7" spans="1:11" ht="13.5" thickBot="1">
      <c r="A7" s="10"/>
      <c r="B7" s="11" t="s">
        <v>35</v>
      </c>
      <c r="C7" s="12"/>
      <c r="D7" s="73"/>
      <c r="J7" s="24">
        <v>40</v>
      </c>
      <c r="K7" s="92">
        <v>0.1</v>
      </c>
    </row>
    <row r="8" spans="1:11" ht="13.5" thickBot="1">
      <c r="A8" s="10"/>
      <c r="B8" s="14"/>
      <c r="C8" s="71"/>
      <c r="D8" s="73"/>
      <c r="J8" s="24">
        <v>45</v>
      </c>
      <c r="K8" s="92">
        <v>0.171</v>
      </c>
    </row>
    <row r="9" spans="1:11" ht="14.25" customHeight="1" thickBot="1" thickTop="1">
      <c r="A9" s="10"/>
      <c r="B9" s="80" t="s">
        <v>6</v>
      </c>
      <c r="C9" s="93">
        <v>42736</v>
      </c>
      <c r="D9" s="74"/>
      <c r="E9" s="4"/>
      <c r="J9" s="34">
        <v>50</v>
      </c>
      <c r="K9" s="92">
        <v>0.288</v>
      </c>
    </row>
    <row r="10" spans="1:11" ht="14.25" customHeight="1" thickBot="1" thickTop="1">
      <c r="A10" s="10"/>
      <c r="B10" s="81" t="s">
        <v>40</v>
      </c>
      <c r="C10" s="82">
        <v>20000</v>
      </c>
      <c r="D10" s="76"/>
      <c r="E10" s="4"/>
      <c r="F10"/>
      <c r="G10"/>
      <c r="J10" s="34">
        <v>55</v>
      </c>
      <c r="K10" s="92">
        <v>0.442</v>
      </c>
    </row>
    <row r="11" spans="1:11" ht="14.25" customHeight="1" thickBot="1" thickTop="1">
      <c r="A11" s="28"/>
      <c r="B11" s="84"/>
      <c r="C11" s="101"/>
      <c r="D11" s="78"/>
      <c r="E11" s="4"/>
      <c r="F11"/>
      <c r="G11" s="70"/>
      <c r="J11" s="34">
        <v>60</v>
      </c>
      <c r="K11" s="92">
        <v>0.688</v>
      </c>
    </row>
    <row r="12" spans="1:11" ht="14.25" customHeight="1" thickBot="1" thickTop="1">
      <c r="A12" s="28"/>
      <c r="B12" s="85"/>
      <c r="C12" s="100"/>
      <c r="D12" s="79"/>
      <c r="E12" s="4"/>
      <c r="F12"/>
      <c r="G12"/>
      <c r="J12" s="34">
        <v>64</v>
      </c>
      <c r="K12" s="92">
        <v>0.688</v>
      </c>
    </row>
    <row r="13" spans="1:11" ht="14.25" thickBot="1" thickTop="1">
      <c r="A13" s="28"/>
      <c r="B13" s="85"/>
      <c r="C13" s="86"/>
      <c r="D13" s="78"/>
      <c r="E13" s="4"/>
      <c r="F13" s="67"/>
      <c r="G13" s="97" t="s">
        <v>38</v>
      </c>
      <c r="J13" s="34">
        <v>65</v>
      </c>
      <c r="K13" s="92">
        <v>1.386</v>
      </c>
    </row>
    <row r="14" spans="1:11" ht="14.25" thickBot="1" thickTop="1">
      <c r="A14" s="35"/>
      <c r="B14" s="30" t="s">
        <v>1</v>
      </c>
      <c r="C14" s="72" t="s">
        <v>1</v>
      </c>
      <c r="D14" s="78"/>
      <c r="E14" s="4"/>
      <c r="F14" s="68" t="s">
        <v>8</v>
      </c>
      <c r="G14" s="97" t="s">
        <v>52</v>
      </c>
      <c r="J14" s="34">
        <v>66</v>
      </c>
      <c r="K14" s="92">
        <v>1.452</v>
      </c>
    </row>
    <row r="15" spans="1:11" ht="14.25" thickBot="1" thickTop="1">
      <c r="A15" s="4"/>
      <c r="B15" s="4"/>
      <c r="C15" s="39"/>
      <c r="D15" s="40"/>
      <c r="E15" s="4"/>
      <c r="F15" s="68" t="s">
        <v>20</v>
      </c>
      <c r="G15" s="98" t="s">
        <v>21</v>
      </c>
      <c r="J15" s="34">
        <v>67</v>
      </c>
      <c r="K15" s="92">
        <v>1.616</v>
      </c>
    </row>
    <row r="16" spans="1:11" ht="13.5" thickBot="1">
      <c r="A16" s="146" t="s">
        <v>28</v>
      </c>
      <c r="B16" s="147" t="s">
        <v>65</v>
      </c>
      <c r="C16" s="148" t="s">
        <v>24</v>
      </c>
      <c r="D16" s="149" t="s">
        <v>25</v>
      </c>
      <c r="E16" s="150" t="s">
        <v>26</v>
      </c>
      <c r="F16" s="69" t="s">
        <v>27</v>
      </c>
      <c r="G16" s="99" t="s">
        <v>23</v>
      </c>
      <c r="J16" s="34">
        <v>68</v>
      </c>
      <c r="K16" s="103">
        <v>1.794</v>
      </c>
    </row>
    <row r="17" spans="1:11" ht="15.75" thickBot="1">
      <c r="A17" s="50"/>
      <c r="B17" s="165" t="s">
        <v>78</v>
      </c>
      <c r="C17" s="163">
        <v>0.5</v>
      </c>
      <c r="D17" s="166">
        <v>21287</v>
      </c>
      <c r="E17" s="167">
        <v>28125</v>
      </c>
      <c r="F17" s="42">
        <f>INT((VALUE(Plan_Eff_Date)-(VALUE(Birth_Date)))/365.25)</f>
        <v>58</v>
      </c>
      <c r="G17" s="44">
        <f>((((LOOKUP(F17,SP_Life_Ageband,SP_Plan_Rate))*(Sel_Sp_Amt)))/1000)*12</f>
        <v>106.08</v>
      </c>
      <c r="J17" s="34">
        <v>79</v>
      </c>
      <c r="K17" s="103">
        <v>4.999</v>
      </c>
    </row>
    <row r="18" spans="1:11" ht="15.75" thickBot="1">
      <c r="A18" s="50"/>
      <c r="C18" s="117"/>
      <c r="E18" s="159"/>
      <c r="F18" s="42"/>
      <c r="G18" s="44"/>
      <c r="J18" s="34"/>
      <c r="K18" s="103"/>
    </row>
    <row r="19" spans="1:7" ht="13.5" thickBot="1">
      <c r="A19" s="58"/>
      <c r="B19" s="58"/>
      <c r="C19" s="59"/>
      <c r="D19" s="60"/>
      <c r="E19" s="58"/>
      <c r="F19" s="61"/>
      <c r="G19" s="61"/>
    </row>
    <row r="20" spans="2:7" ht="12.75">
      <c r="B20" s="57" t="s">
        <v>30</v>
      </c>
      <c r="D20" s="54"/>
      <c r="G20" s="45">
        <f>SUM(G17:G19)</f>
        <v>106.08</v>
      </c>
    </row>
    <row r="21" ht="12.75">
      <c r="D21" s="54"/>
    </row>
    <row r="23" ht="15">
      <c r="B23" s="134" t="s">
        <v>54</v>
      </c>
    </row>
    <row r="25" ht="15">
      <c r="B25" s="135" t="s">
        <v>62</v>
      </c>
    </row>
    <row r="26" ht="15">
      <c r="B26" s="135" t="s">
        <v>61</v>
      </c>
    </row>
    <row r="27" ht="15">
      <c r="B27" s="135" t="s">
        <v>63</v>
      </c>
    </row>
    <row r="28" ht="15">
      <c r="B28" s="135" t="s">
        <v>59</v>
      </c>
    </row>
    <row r="29" ht="15">
      <c r="B29" s="135" t="s">
        <v>60</v>
      </c>
    </row>
  </sheetData>
  <sheetProtection selectLockedCells="1" selectUnlockedCells="1"/>
  <mergeCells count="1">
    <mergeCell ref="C2:C5"/>
  </mergeCells>
  <dataValidations count="2">
    <dataValidation type="list" allowBlank="1" showInputMessage="1" showErrorMessage="1" sqref="C11">
      <formula1>Retiree_Options</formula1>
    </dataValidation>
    <dataValidation type="list" allowBlank="1" showInputMessage="1" showErrorMessage="1" sqref="C10">
      <formula1>Sp_Flt_Ben</formula1>
    </dataValidation>
  </dataValidations>
  <printOptions/>
  <pageMargins left="0.75" right="0.75" top="1" bottom="1" header="0.5" footer="0.5"/>
  <pageSetup horizontalDpi="600" verticalDpi="600" orientation="landscape" paperSize="5" scale="65" r:id="rId2"/>
  <drawing r:id="rId1"/>
</worksheet>
</file>

<file path=xl/worksheets/sheet5.xml><?xml version="1.0" encoding="utf-8"?>
<worksheet xmlns="http://schemas.openxmlformats.org/spreadsheetml/2006/main" xmlns:r="http://schemas.openxmlformats.org/officeDocument/2006/relationships">
  <sheetPr codeName="Sheet5"/>
  <dimension ref="A1:G22"/>
  <sheetViews>
    <sheetView zoomScalePageLayoutView="0" workbookViewId="0" topLeftCell="A1">
      <selection activeCell="B25" sqref="B25"/>
    </sheetView>
  </sheetViews>
  <sheetFormatPr defaultColWidth="9.140625" defaultRowHeight="12.75"/>
  <cols>
    <col min="1" max="1" width="15.7109375" style="0" customWidth="1"/>
    <col min="2" max="2" width="42.28125" style="0" customWidth="1"/>
    <col min="3" max="3" width="15.140625" style="46" customWidth="1"/>
    <col min="4" max="4" width="14.00390625" style="47" customWidth="1"/>
    <col min="5" max="5" width="15.7109375" style="0" customWidth="1"/>
    <col min="6" max="6" width="10.7109375" style="4" customWidth="1"/>
    <col min="7" max="7" width="9.140625" style="4" customWidth="1"/>
  </cols>
  <sheetData>
    <row r="1" spans="1:7" ht="16.5" customHeight="1" thickTop="1">
      <c r="A1" s="1" t="s">
        <v>0</v>
      </c>
      <c r="B1" s="156" t="s">
        <v>69</v>
      </c>
      <c r="C1" s="3"/>
      <c r="D1"/>
      <c r="E1" s="4"/>
      <c r="G1"/>
    </row>
    <row r="2" spans="1:7" ht="15" customHeight="1">
      <c r="A2" s="1" t="s">
        <v>1</v>
      </c>
      <c r="B2" s="2" t="s">
        <v>1</v>
      </c>
      <c r="C2" s="179"/>
      <c r="D2"/>
      <c r="E2" s="4"/>
      <c r="G2"/>
    </row>
    <row r="3" spans="1:7" ht="12.75">
      <c r="A3" s="1" t="s">
        <v>2</v>
      </c>
      <c r="B3" s="2"/>
      <c r="C3" s="179"/>
      <c r="D3"/>
      <c r="E3" s="4"/>
      <c r="G3"/>
    </row>
    <row r="4" spans="1:7" ht="12.75">
      <c r="A4" s="1" t="s">
        <v>3</v>
      </c>
      <c r="B4" s="5" t="str">
        <f>Plan_Sponsor_Name</f>
        <v>SAMPLE CONFERENCE- LOSING COVERAGE</v>
      </c>
      <c r="C4" s="179"/>
      <c r="D4"/>
      <c r="E4" s="4"/>
      <c r="G4"/>
    </row>
    <row r="5" spans="1:7" ht="13.5" thickBot="1">
      <c r="A5" s="1" t="s">
        <v>1</v>
      </c>
      <c r="B5" s="5" t="s">
        <v>1</v>
      </c>
      <c r="C5" s="180"/>
      <c r="D5"/>
      <c r="E5" s="4"/>
      <c r="G5"/>
    </row>
    <row r="6" spans="1:4" ht="13.5" thickTop="1">
      <c r="A6" s="6"/>
      <c r="B6" s="7" t="s">
        <v>34</v>
      </c>
      <c r="C6" s="8"/>
      <c r="D6" s="73"/>
    </row>
    <row r="7" spans="1:4" ht="12.75">
      <c r="A7" s="10"/>
      <c r="B7" s="11" t="s">
        <v>35</v>
      </c>
      <c r="C7" s="12"/>
      <c r="D7" s="73"/>
    </row>
    <row r="8" spans="1:4" ht="13.5" thickBot="1">
      <c r="A8" s="10"/>
      <c r="B8" s="14"/>
      <c r="C8" s="71"/>
      <c r="D8" s="73"/>
    </row>
    <row r="9" spans="1:5" ht="14.25" customHeight="1" thickTop="1">
      <c r="A9" s="10"/>
      <c r="B9" s="80" t="s">
        <v>6</v>
      </c>
      <c r="C9" s="93">
        <v>42736</v>
      </c>
      <c r="D9" s="74"/>
      <c r="E9" s="4"/>
    </row>
    <row r="10" spans="1:7" ht="14.25" customHeight="1" thickBot="1">
      <c r="A10" s="10"/>
      <c r="B10" s="83" t="s">
        <v>41</v>
      </c>
      <c r="C10" s="91">
        <v>10000</v>
      </c>
      <c r="D10" s="77"/>
      <c r="E10" s="4"/>
      <c r="F10"/>
      <c r="G10" s="27"/>
    </row>
    <row r="11" spans="1:7" ht="14.25" customHeight="1" thickBot="1" thickTop="1">
      <c r="A11" s="28"/>
      <c r="B11" s="85"/>
      <c r="C11" s="100"/>
      <c r="D11" s="79"/>
      <c r="E11" s="4"/>
      <c r="F11"/>
      <c r="G11" s="27"/>
    </row>
    <row r="12" spans="1:7" ht="14.25" thickBot="1" thickTop="1">
      <c r="A12" s="28"/>
      <c r="B12" s="85"/>
      <c r="C12" s="86"/>
      <c r="D12" s="78"/>
      <c r="E12" s="4"/>
      <c r="F12" s="88" t="s">
        <v>42</v>
      </c>
      <c r="G12" s="27"/>
    </row>
    <row r="13" spans="1:7" ht="14.25" thickBot="1" thickTop="1">
      <c r="A13" s="35"/>
      <c r="B13" s="30" t="s">
        <v>1</v>
      </c>
      <c r="C13" s="72" t="s">
        <v>1</v>
      </c>
      <c r="D13" s="78"/>
      <c r="E13" s="4"/>
      <c r="F13" s="88" t="s">
        <v>1</v>
      </c>
      <c r="G13" s="27"/>
    </row>
    <row r="14" spans="1:7" ht="13.5" thickTop="1">
      <c r="A14" s="4"/>
      <c r="B14" s="4"/>
      <c r="C14" s="39"/>
      <c r="D14" s="40"/>
      <c r="E14" s="4"/>
      <c r="F14" s="90" t="s">
        <v>21</v>
      </c>
      <c r="G14" s="41"/>
    </row>
    <row r="15" spans="1:7" ht="13.5" thickBot="1">
      <c r="A15" s="146" t="s">
        <v>28</v>
      </c>
      <c r="B15" s="147" t="s">
        <v>65</v>
      </c>
      <c r="C15" s="148" t="s">
        <v>24</v>
      </c>
      <c r="D15" s="149" t="s">
        <v>25</v>
      </c>
      <c r="E15" s="150" t="s">
        <v>26</v>
      </c>
      <c r="F15" s="96" t="s">
        <v>23</v>
      </c>
      <c r="G15" s="27"/>
    </row>
    <row r="16" spans="1:7" ht="15">
      <c r="A16" s="50"/>
      <c r="B16" s="165" t="s">
        <v>78</v>
      </c>
      <c r="C16" s="163">
        <v>0.5</v>
      </c>
      <c r="D16" s="166">
        <v>21287</v>
      </c>
      <c r="E16" s="167">
        <v>28125</v>
      </c>
      <c r="F16" s="44">
        <f>((Sel_Child_Amount*0.06)/1000)*12</f>
        <v>7.199999999999999</v>
      </c>
      <c r="G16" s="45"/>
    </row>
    <row r="17" spans="1:7" ht="15">
      <c r="A17" s="50"/>
      <c r="B17" s="153"/>
      <c r="C17" s="152"/>
      <c r="D17" s="154"/>
      <c r="E17" s="155"/>
      <c r="F17" s="44"/>
      <c r="G17" s="45"/>
    </row>
    <row r="18" spans="1:6" ht="13.5" thickBot="1">
      <c r="A18" s="58"/>
      <c r="B18" s="58"/>
      <c r="C18" s="59"/>
      <c r="D18" s="60"/>
      <c r="E18" s="58"/>
      <c r="F18" s="61"/>
    </row>
    <row r="19" spans="2:6" ht="12.75">
      <c r="B19" s="57" t="s">
        <v>30</v>
      </c>
      <c r="D19" s="54"/>
      <c r="F19" s="45">
        <f>SUM(F16:F18)</f>
        <v>7.199999999999999</v>
      </c>
    </row>
    <row r="20" ht="12.75">
      <c r="D20" s="54"/>
    </row>
    <row r="21" ht="12.75">
      <c r="D21" s="54"/>
    </row>
    <row r="22" ht="12.75">
      <c r="D22" s="54"/>
    </row>
  </sheetData>
  <sheetProtection selectLockedCells="1" selectUnlockedCells="1"/>
  <mergeCells count="1">
    <mergeCell ref="C2:C5"/>
  </mergeCells>
  <dataValidations count="1">
    <dataValidation type="list" allowBlank="1" showInputMessage="1" showErrorMessage="1" sqref="C10">
      <formula1>Ch_Flt_Ben</formula1>
    </dataValidation>
  </dataValidations>
  <printOptions/>
  <pageMargins left="0.75" right="0.75" top="1" bottom="1" header="0.5" footer="0.5"/>
  <pageSetup horizontalDpi="600" verticalDpi="600" orientation="landscape" paperSize="5"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Board of Pension and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jjones</dc:creator>
  <cp:keywords/>
  <dc:description/>
  <cp:lastModifiedBy>Persivale, Caroline (Carrie)</cp:lastModifiedBy>
  <cp:lastPrinted>2015-05-11T19:08:13Z</cp:lastPrinted>
  <dcterms:created xsi:type="dcterms:W3CDTF">2008-01-02T19:53:18Z</dcterms:created>
  <dcterms:modified xsi:type="dcterms:W3CDTF">2016-01-15T13:37:05Z</dcterms:modified>
  <cp:category/>
  <cp:version/>
  <cp:contentType/>
  <cp:contentStatus/>
</cp:coreProperties>
</file>